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infoservis\AKTUALITY -  na web\2 DOBROVOLNE\2026\Dopravni_infrastruktura\Web\"/>
    </mc:Choice>
  </mc:AlternateContent>
  <xr:revisionPtr revIDLastSave="0" documentId="13_ncr:1_{E83AA584-54C5-405F-A3DE-9AA70AD84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L22" i="1"/>
  <c r="L21" i="1"/>
  <c r="K24" i="1"/>
  <c r="K23" i="1"/>
  <c r="K22" i="1"/>
  <c r="K21" i="1"/>
  <c r="J24" i="1"/>
  <c r="J23" i="1"/>
  <c r="J22" i="1"/>
  <c r="J21" i="1"/>
  <c r="I24" i="1"/>
  <c r="I22" i="1"/>
  <c r="I21" i="1"/>
  <c r="H24" i="1"/>
  <c r="H23" i="1"/>
  <c r="H22" i="1"/>
  <c r="H21" i="1"/>
</calcChain>
</file>

<file path=xl/sharedStrings.xml><?xml version="1.0" encoding="utf-8"?>
<sst xmlns="http://schemas.openxmlformats.org/spreadsheetml/2006/main" count="38" uniqueCount="33">
  <si>
    <t>Délka silnic
a dálnic (km)</t>
  </si>
  <si>
    <t>v tom</t>
  </si>
  <si>
    <r>
      <t>Rozloha
(km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</si>
  <si>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r>
      <t>Hustota silnic
a dálnic (m/km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</si>
  <si>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t>dálnice</t>
  </si>
  <si>
    <t>silnice
 I. třídy</t>
  </si>
  <si>
    <t>silnice
II. třídy</t>
  </si>
  <si>
    <t>silnice
I. třídy</t>
  </si>
  <si>
    <t>Středočeský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</si>
  <si>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</si>
  <si>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</si>
  <si>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</si>
  <si>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</si>
  <si>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</si>
  <si>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</si>
  <si>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</si>
  <si>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</si>
  <si>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</si>
  <si>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Zlínský</t>
  </si>
  <si>
    <t>Moravskoslezský</t>
  </si>
  <si>
    <t>Královéhradecký</t>
  </si>
  <si>
    <t xml:space="preserve"> - </t>
  </si>
  <si>
    <t>v tom kraje:</t>
  </si>
  <si>
    <t>Hl. město Praha</t>
  </si>
  <si>
    <t>v tom okresy:</t>
  </si>
  <si>
    <t>Kroměříž</t>
  </si>
  <si>
    <t>Uherské Hradiště</t>
  </si>
  <si>
    <t>Vsetín</t>
  </si>
  <si>
    <t>Zlín</t>
  </si>
  <si>
    <t>silnice
III. třídy</t>
  </si>
  <si>
    <t>Česko</t>
  </si>
  <si>
    <t>Zdroj: Ředitelství silnic a dálnic</t>
  </si>
  <si>
    <t>Tab. 1 Délka a hustota silnic a dálnic na 1 kilometr čtvereční podle krajů k 1.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</si>
</sst>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9" fillId="0" borderId="9" xfId="0" applyNumberFormat="1" applyFont="1" applyBorder="1" applyAlignment="1">
      <alignment wrapText="1"/>
    </xf>
    <xf numFmtId="164" fontId="9" fillId="0" borderId="10" xfId="0" applyNumberFormat="1" applyFont="1" applyBorder="1"/>
    <xf numFmtId="164" fontId="9" fillId="0" borderId="10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165" fontId="9" fillId="0" borderId="11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/>
    <xf numFmtId="165" fontId="5" fillId="0" borderId="12" xfId="0" applyNumberFormat="1" applyFont="1" applyBorder="1"/>
    <xf numFmtId="165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/>
    <xf numFmtId="165" fontId="9" fillId="0" borderId="10" xfId="0" applyNumberFormat="1" applyFont="1" applyBorder="1"/>
    <xf numFmtId="165" fontId="9" fillId="0" borderId="12" xfId="0" applyNumberFormat="1" applyFont="1" applyBorder="1"/>
    <xf numFmtId="0" fontId="5" fillId="0" borderId="9" xfId="3" applyFont="1" applyBorder="1"/>
    <xf numFmtId="0" fontId="5" fillId="0" borderId="9" xfId="3" applyFont="1" applyBorder="1" applyAlignment="1">
      <alignment horizontal="left" indent="1"/>
    </xf>
    <xf numFmtId="0" fontId="9" fillId="0" borderId="9" xfId="3" applyFont="1" applyBorder="1" applyAlignment="1">
      <alignment horizontal="left" indent="1"/>
    </xf>
    <xf numFmtId="0" fontId="5" fillId="0" borderId="9" xfId="3" applyFont="1" applyBorder="1" applyAlignment="1">
      <alignment horizontal="left" indent="2"/>
    </xf>
    <xf numFmtId="164" fontId="3" fillId="0" borderId="0" xfId="0" applyNumberFormat="1" applyFont="1"/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</cellXfs>
  <cellStyles count="4">
    <cellStyle name="Normální" xfId="0" builtinId="0"/>
    <cellStyle name="Normální 2" xfId="3" xr:uid="{00000000-0005-0000-0000-000001000000}"/>
    <cellStyle name="Normální 4" xfId="2" xr:uid="{00000000-0005-0000-0000-000002000000}"/>
    <cellStyle name="normální_pomocné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Tab_1!$C$6:$C$24</c:f>
              <c:numCache>
                <c:formatCode>#\ ##0_ ;\-#\ ##0\ </c:formatCode>
                <c:ptCount val="19"/>
                <c:pt idx="1">
                  <c:v>39.908999999999999</c:v>
                </c:pt>
                <c:pt idx="2">
                  <c:v>398.572</c:v>
                </c:pt>
                <c:pt idx="3">
                  <c:v>118.089</c:v>
                </c:pt>
                <c:pt idx="4">
                  <c:v>109.276</c:v>
                </c:pt>
                <c:pt idx="5">
                  <c:v>37.463000000000001</c:v>
                </c:pt>
                <c:pt idx="6">
                  <c:v>116.069</c:v>
                </c:pt>
                <c:pt idx="7">
                  <c:v>4.5789999999999997</c:v>
                </c:pt>
                <c:pt idx="8">
                  <c:v>55.201999999999998</c:v>
                </c:pt>
                <c:pt idx="9">
                  <c:v>58.904000000000003</c:v>
                </c:pt>
                <c:pt idx="10">
                  <c:v>92.543999999999997</c:v>
                </c:pt>
                <c:pt idx="11">
                  <c:v>165.5</c:v>
                </c:pt>
                <c:pt idx="12">
                  <c:v>164.27600000000001</c:v>
                </c:pt>
                <c:pt idx="13">
                  <c:v>62.170999999999999</c:v>
                </c:pt>
                <c:pt idx="15">
                  <c:v>33.228000000000002</c:v>
                </c:pt>
                <c:pt idx="16">
                  <c:v>16.446000000000002</c:v>
                </c:pt>
                <c:pt idx="17">
                  <c:v>0</c:v>
                </c:pt>
                <c:pt idx="18">
                  <c:v>12.497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4-4676-9124-32FE982131B3}"/>
            </c:ext>
          </c:extLst>
        </c:ser>
        <c:ser>
          <c:idx val="1"/>
          <c:order val="1"/>
          <c:tx>
            <c:strRef>
              <c:f>Tab_1!$I$3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smGri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Tab_1!$B$6:$B$24</c:f>
              <c:numCache>
                <c:formatCode>#\ ##0_ ;\-#\ ##0\ </c:formatCode>
                <c:ptCount val="19"/>
                <c:pt idx="1">
                  <c:v>80.024000000000001</c:v>
                </c:pt>
                <c:pt idx="2">
                  <c:v>9689.8029999999999</c:v>
                </c:pt>
                <c:pt idx="3">
                  <c:v>6201.27</c:v>
                </c:pt>
                <c:pt idx="4">
                  <c:v>5152.09</c:v>
                </c:pt>
                <c:pt idx="5">
                  <c:v>2055.8989999999999</c:v>
                </c:pt>
                <c:pt idx="6">
                  <c:v>4242.3109999999997</c:v>
                </c:pt>
                <c:pt idx="7">
                  <c:v>2399.5749999999998</c:v>
                </c:pt>
                <c:pt idx="8">
                  <c:v>3785.3719999999998</c:v>
                </c:pt>
                <c:pt idx="9">
                  <c:v>3653.779</c:v>
                </c:pt>
                <c:pt idx="10">
                  <c:v>5038.5609999999997</c:v>
                </c:pt>
                <c:pt idx="11">
                  <c:v>4452.8770000000004</c:v>
                </c:pt>
                <c:pt idx="12">
                  <c:v>3624.1759999999999</c:v>
                </c:pt>
                <c:pt idx="13">
                  <c:v>2154.9459999999999</c:v>
                </c:pt>
                <c:pt idx="15">
                  <c:v>564.12300000000005</c:v>
                </c:pt>
                <c:pt idx="16">
                  <c:v>533.89599999999996</c:v>
                </c:pt>
                <c:pt idx="17">
                  <c:v>494.91500000000002</c:v>
                </c:pt>
                <c:pt idx="18">
                  <c:v>562.01199999999994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09472"/>
        <c:axId val="56011392"/>
      </c:barChart>
      <c:lineChart>
        <c:grouping val="standard"/>
        <c:varyColors val="0"/>
        <c:ser>
          <c:idx val="2"/>
          <c:order val="2"/>
          <c:tx>
            <c:strRef>
              <c:f>Tab_1!$J$3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Tab_1!$I$6:$I$24</c:f>
              <c:numCache>
                <c:formatCode>#\ ##0.0_ ;\-#\ ##0.0\ </c:formatCode>
                <c:ptCount val="19"/>
                <c:pt idx="1">
                  <c:v>80.427866495795485</c:v>
                </c:pt>
                <c:pt idx="2">
                  <c:v>36.470706244041949</c:v>
                </c:pt>
                <c:pt idx="3">
                  <c:v>11.740677189627702</c:v>
                </c:pt>
                <c:pt idx="4">
                  <c:v>14.28621380229499</c:v>
                </c:pt>
                <c:pt idx="5">
                  <c:v>11.316833076745347</c:v>
                </c:pt>
                <c:pt idx="6">
                  <c:v>21.741047000965505</c:v>
                </c:pt>
                <c:pt idx="7">
                  <c:v>1.4474773638098553</c:v>
                </c:pt>
                <c:pt idx="8">
                  <c:v>11.599136738209054</c:v>
                </c:pt>
                <c:pt idx="9">
                  <c:v>13.0339630201204</c:v>
                </c:pt>
                <c:pt idx="10">
                  <c:v>13.617902747358464</c:v>
                </c:pt>
                <c:pt idx="11">
                  <c:v>23.025625784071597</c:v>
                </c:pt>
                <c:pt idx="12">
                  <c:v>31.162613930178683</c:v>
                </c:pt>
                <c:pt idx="13">
                  <c:v>15.688278562665921</c:v>
                </c:pt>
                <c:pt idx="15">
                  <c:v>41.768396999065118</c:v>
                </c:pt>
                <c:pt idx="16">
                  <c:v>16.594143837443468</c:v>
                </c:pt>
                <c:pt idx="17" formatCode="#\ ##0_ ;\-#\ ##0\ ">
                  <c:v>0</c:v>
                </c:pt>
                <c:pt idx="18">
                  <c:v>11.956124053696987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4-4676-9124-32FE982131B3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Tab_1!$J$6:$J$24</c:f>
              <c:numCache>
                <c:formatCode>#\ ##0.0_ ;\-#\ ##0.0\ </c:formatCode>
                <c:ptCount val="19"/>
                <c:pt idx="1">
                  <c:v>20.316052072066807</c:v>
                </c:pt>
                <c:pt idx="2">
                  <c:v>58.675386780332602</c:v>
                </c:pt>
                <c:pt idx="3">
                  <c:v>63.440956837577403</c:v>
                </c:pt>
                <c:pt idx="4">
                  <c:v>55.219910921092989</c:v>
                </c:pt>
                <c:pt idx="5">
                  <c:v>56.793507009388975</c:v>
                </c:pt>
                <c:pt idx="6">
                  <c:v>87.95806229749013</c:v>
                </c:pt>
                <c:pt idx="7">
                  <c:v>104.41435970415063</c:v>
                </c:pt>
                <c:pt idx="8">
                  <c:v>87.586068661848671</c:v>
                </c:pt>
                <c:pt idx="9">
                  <c:v>101.88238030025322</c:v>
                </c:pt>
                <c:pt idx="10">
                  <c:v>62.349758435925011</c:v>
                </c:pt>
                <c:pt idx="11">
                  <c:v>59.240274366200104</c:v>
                </c:pt>
                <c:pt idx="12">
                  <c:v>66.48413815647632</c:v>
                </c:pt>
                <c:pt idx="13">
                  <c:v>82.728662646204981</c:v>
                </c:pt>
                <c:pt idx="15">
                  <c:v>36.628425429028482</c:v>
                </c:pt>
                <c:pt idx="16">
                  <c:v>112.32174983828102</c:v>
                </c:pt>
                <c:pt idx="17">
                  <c:v>97.501062592624862</c:v>
                </c:pt>
                <c:pt idx="18">
                  <c:v>73.770730057811249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472"/>
        <c:axId val="56011392"/>
      </c:lineChart>
      <c:catAx>
        <c:axId val="56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1139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56011392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0947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Tab_1!$C$6:$C$24</c:f>
              <c:numCache>
                <c:formatCode>#\ ##0_ ;\-#\ ##0\ </c:formatCode>
                <c:ptCount val="19"/>
                <c:pt idx="1">
                  <c:v>39.908999999999999</c:v>
                </c:pt>
                <c:pt idx="2">
                  <c:v>398.572</c:v>
                </c:pt>
                <c:pt idx="3">
                  <c:v>118.089</c:v>
                </c:pt>
                <c:pt idx="4">
                  <c:v>109.276</c:v>
                </c:pt>
                <c:pt idx="5">
                  <c:v>37.463000000000001</c:v>
                </c:pt>
                <c:pt idx="6">
                  <c:v>116.069</c:v>
                </c:pt>
                <c:pt idx="7">
                  <c:v>4.5789999999999997</c:v>
                </c:pt>
                <c:pt idx="8">
                  <c:v>55.201999999999998</c:v>
                </c:pt>
                <c:pt idx="9">
                  <c:v>58.904000000000003</c:v>
                </c:pt>
                <c:pt idx="10">
                  <c:v>92.543999999999997</c:v>
                </c:pt>
                <c:pt idx="11">
                  <c:v>165.5</c:v>
                </c:pt>
                <c:pt idx="12">
                  <c:v>164.27600000000001</c:v>
                </c:pt>
                <c:pt idx="13">
                  <c:v>62.170999999999999</c:v>
                </c:pt>
                <c:pt idx="15">
                  <c:v>33.228000000000002</c:v>
                </c:pt>
                <c:pt idx="16">
                  <c:v>16.446000000000002</c:v>
                </c:pt>
                <c:pt idx="17">
                  <c:v>0</c:v>
                </c:pt>
                <c:pt idx="18">
                  <c:v>12.497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0-4F62-AC8B-77F62FC7B8E1}"/>
            </c:ext>
          </c:extLst>
        </c:ser>
        <c:ser>
          <c:idx val="1"/>
          <c:order val="1"/>
          <c:tx>
            <c:strRef>
              <c:f>Tab_1!$I$3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Tab_1!$B$6:$B$24</c:f>
              <c:numCache>
                <c:formatCode>#\ ##0_ ;\-#\ ##0\ </c:formatCode>
                <c:ptCount val="19"/>
                <c:pt idx="1">
                  <c:v>80.024000000000001</c:v>
                </c:pt>
                <c:pt idx="2">
                  <c:v>9689.8029999999999</c:v>
                </c:pt>
                <c:pt idx="3">
                  <c:v>6201.27</c:v>
                </c:pt>
                <c:pt idx="4">
                  <c:v>5152.09</c:v>
                </c:pt>
                <c:pt idx="5">
                  <c:v>2055.8989999999999</c:v>
                </c:pt>
                <c:pt idx="6">
                  <c:v>4242.3109999999997</c:v>
                </c:pt>
                <c:pt idx="7">
                  <c:v>2399.5749999999998</c:v>
                </c:pt>
                <c:pt idx="8">
                  <c:v>3785.3719999999998</c:v>
                </c:pt>
                <c:pt idx="9">
                  <c:v>3653.779</c:v>
                </c:pt>
                <c:pt idx="10">
                  <c:v>5038.5609999999997</c:v>
                </c:pt>
                <c:pt idx="11">
                  <c:v>4452.8770000000004</c:v>
                </c:pt>
                <c:pt idx="12">
                  <c:v>3624.1759999999999</c:v>
                </c:pt>
                <c:pt idx="13">
                  <c:v>2154.9459999999999</c:v>
                </c:pt>
                <c:pt idx="15">
                  <c:v>564.12300000000005</c:v>
                </c:pt>
                <c:pt idx="16">
                  <c:v>533.89599999999996</c:v>
                </c:pt>
                <c:pt idx="17">
                  <c:v>494.91500000000002</c:v>
                </c:pt>
                <c:pt idx="18">
                  <c:v>562.01199999999994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39296"/>
        <c:axId val="67322240"/>
      </c:barChart>
      <c:lineChart>
        <c:grouping val="standard"/>
        <c:varyColors val="0"/>
        <c:ser>
          <c:idx val="2"/>
          <c:order val="2"/>
          <c:tx>
            <c:strRef>
              <c:f>Tab_1!$J$3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Tab_1!$I$6:$I$24</c:f>
              <c:numCache>
                <c:formatCode>#\ ##0.0_ ;\-#\ ##0.0\ </c:formatCode>
                <c:ptCount val="19"/>
                <c:pt idx="1">
                  <c:v>80.427866495795485</c:v>
                </c:pt>
                <c:pt idx="2">
                  <c:v>36.470706244041949</c:v>
                </c:pt>
                <c:pt idx="3">
                  <c:v>11.740677189627702</c:v>
                </c:pt>
                <c:pt idx="4">
                  <c:v>14.28621380229499</c:v>
                </c:pt>
                <c:pt idx="5">
                  <c:v>11.316833076745347</c:v>
                </c:pt>
                <c:pt idx="6">
                  <c:v>21.741047000965505</c:v>
                </c:pt>
                <c:pt idx="7">
                  <c:v>1.4474773638098553</c:v>
                </c:pt>
                <c:pt idx="8">
                  <c:v>11.599136738209054</c:v>
                </c:pt>
                <c:pt idx="9">
                  <c:v>13.0339630201204</c:v>
                </c:pt>
                <c:pt idx="10">
                  <c:v>13.617902747358464</c:v>
                </c:pt>
                <c:pt idx="11">
                  <c:v>23.025625784071597</c:v>
                </c:pt>
                <c:pt idx="12">
                  <c:v>31.162613930178683</c:v>
                </c:pt>
                <c:pt idx="13">
                  <c:v>15.688278562665921</c:v>
                </c:pt>
                <c:pt idx="15">
                  <c:v>41.768396999065118</c:v>
                </c:pt>
                <c:pt idx="16">
                  <c:v>16.594143837443468</c:v>
                </c:pt>
                <c:pt idx="17" formatCode="#\ ##0_ ;\-#\ ##0\ ">
                  <c:v>0</c:v>
                </c:pt>
                <c:pt idx="18">
                  <c:v>11.956124053696987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0-4F62-AC8B-77F62FC7B8E1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Tab_1!$A$6:$A$24</c:f>
              <c:strCache>
                <c:ptCount val="19"/>
                <c:pt idx="0">
                  <c:v>v tom kraje:</c:v>
                </c:pt>
                <c:pt idx="1">
                  <c:v>Hl. město Praha</c:v>
                </c:pt>
                <c:pt idx="2">
                  <c:v>Středočeský</c:v>
                </c:pt>
                <c:pt idx="3">
                  <c:v>Jihočeský</c:v>
                </c:pt>
                <c:pt idx="4">
                  <c:v>Plzeňský</c:v>
                </c:pt>
                <c:pt idx="5">
                  <c:v>Karlovarský</c:v>
                </c:pt>
                <c:pt idx="6">
                  <c:v>Ústecký</c:v>
                </c:pt>
                <c:pt idx="7">
                  <c:v>Liberecký</c:v>
                </c:pt>
                <c:pt idx="8">
                  <c:v>Královéhradecký</c:v>
                </c:pt>
                <c:pt idx="9">
                  <c:v>Pardubický</c:v>
                </c:pt>
                <c:pt idx="10">
                  <c:v>Vysočina</c:v>
                </c:pt>
                <c:pt idx="11">
                  <c:v>Jihomoravský</c:v>
                </c:pt>
                <c:pt idx="12">
                  <c:v>Olomoucký</c:v>
                </c:pt>
                <c:pt idx="13">
                  <c:v>Zlínský</c:v>
                </c:pt>
                <c:pt idx="14">
                  <c:v>v tom okresy:</c:v>
                </c:pt>
                <c:pt idx="15">
                  <c:v>Kroměříž</c:v>
                </c:pt>
                <c:pt idx="16">
                  <c:v>Uherské Hradiště</c:v>
                </c:pt>
                <c:pt idx="17">
                  <c:v>Vsetín</c:v>
                </c:pt>
                <c:pt idx="18">
                  <c:v>Zlín</c:v>
                </c:pt>
              </c:strCache>
            </c:strRef>
          </c:cat>
          <c:val>
            <c:numRef>
              <c:f>Tab_1!$J$6:$J$24</c:f>
              <c:numCache>
                <c:formatCode>#\ ##0.0_ ;\-#\ ##0.0\ </c:formatCode>
                <c:ptCount val="19"/>
                <c:pt idx="1">
                  <c:v>20.316052072066807</c:v>
                </c:pt>
                <c:pt idx="2">
                  <c:v>58.675386780332602</c:v>
                </c:pt>
                <c:pt idx="3">
                  <c:v>63.440956837577403</c:v>
                </c:pt>
                <c:pt idx="4">
                  <c:v>55.219910921092989</c:v>
                </c:pt>
                <c:pt idx="5">
                  <c:v>56.793507009388975</c:v>
                </c:pt>
                <c:pt idx="6">
                  <c:v>87.95806229749013</c:v>
                </c:pt>
                <c:pt idx="7">
                  <c:v>104.41435970415063</c:v>
                </c:pt>
                <c:pt idx="8">
                  <c:v>87.586068661848671</c:v>
                </c:pt>
                <c:pt idx="9">
                  <c:v>101.88238030025322</c:v>
                </c:pt>
                <c:pt idx="10">
                  <c:v>62.349758435925011</c:v>
                </c:pt>
                <c:pt idx="11">
                  <c:v>59.240274366200104</c:v>
                </c:pt>
                <c:pt idx="12">
                  <c:v>66.48413815647632</c:v>
                </c:pt>
                <c:pt idx="13">
                  <c:v>82.728662646204981</c:v>
                </c:pt>
                <c:pt idx="15">
                  <c:v>36.628425429028482</c:v>
                </c:pt>
                <c:pt idx="16">
                  <c:v>112.32174983828102</c:v>
                </c:pt>
                <c:pt idx="17">
                  <c:v>97.501062592624862</c:v>
                </c:pt>
                <c:pt idx="18">
                  <c:v>73.770730057811249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9296"/>
        <c:axId val="67322240"/>
      </c:lineChart>
      <c:catAx>
        <c:axId val="652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73222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67322240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23929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 – 2002</a:t>
          </a:r>
        </a:p>
        <a:p>
          <a:pPr algn="l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 – 2002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ČR/</a:t>
          </a: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0.57331</cdr:x>
      <cdr:y>0.65184</cdr:y>
    </cdr:from>
    <cdr:to>
      <cdr:x>0.57331</cdr:x>
      <cdr:y>0.65184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812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0.56831</cdr:x>
      <cdr:y>0.65967</cdr:y>
    </cdr:from>
    <cdr:to>
      <cdr:x>0.61921</cdr:x>
      <cdr:y>0.701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984" y="486993"/>
          <a:ext cx="37333" cy="303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0.61921</cdr:x>
      <cdr:y>0.65967</cdr:y>
    </cdr:from>
    <cdr:to>
      <cdr:x>0.65227</cdr:x>
      <cdr:y>0.68512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317" y="486993"/>
          <a:ext cx="24251" cy="18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0.66685</cdr:x>
      <cdr:y>0.68033</cdr:y>
    </cdr:from>
    <cdr:to>
      <cdr:x>0.6675</cdr:x>
      <cdr:y>0.70144</cdr:y>
    </cdr:to>
    <cdr:sp macro="" textlink="">
      <cdr:nvSpPr>
        <cdr:cNvPr id="409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92258" y="502149"/>
          <a:ext cx="478" cy="15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0.57331</cdr:x>
      <cdr:y>0.66489</cdr:y>
    </cdr:from>
    <cdr:to>
      <cdr:x>0.57331</cdr:x>
      <cdr:y>0.66489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908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0.50022</cdr:x>
      <cdr:y>0.67816</cdr:y>
    </cdr:from>
    <cdr:to>
      <cdr:x>0.59876</cdr:x>
      <cdr:y>0.71688</cdr:y>
    </cdr:to>
    <cdr:grpSp>
      <cdr:nvGrpSpPr>
        <cdr:cNvPr id="40966" name="Group 6">
          <a:extLst xmlns:a="http://schemas.openxmlformats.org/drawingml/2006/main">
            <a:ext uri="{FF2B5EF4-FFF2-40B4-BE49-F238E27FC236}">
              <a16:creationId xmlns:a16="http://schemas.microsoft.com/office/drawing/2014/main" id="{13E0DC65-130E-DFEA-0DF2-A8819EEFB06D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2313932" y="1419506"/>
          <a:chExt cx="968002" cy="1161888"/>
        </a:xfrm>
      </cdr:grpSpPr>
      <cdr:sp macro="" textlink="">
        <cdr:nvSpPr>
          <cdr:cNvPr id="40962" name="Line 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790206" y="1740746"/>
            <a:ext cx="0" cy="8406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sm" len="med"/>
          </a:ln>
        </cdr:spPr>
      </cdr:sp>
      <cdr:sp macro="" textlink="">
        <cdr:nvSpPr>
          <cdr:cNvPr id="40964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13932" y="1419506"/>
            <a:ext cx="968002" cy="30559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36000" tIns="18000" rIns="18000" bIns="1800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100" b="0" i="0" strike="noStrike">
                <a:solidFill>
                  <a:srgbClr val="000000"/>
                </a:solidFill>
                <a:latin typeface="Arial CE"/>
              </a:rPr>
              <a:t>průměr ČR – 1995</a:t>
            </a:r>
          </a:p>
          <a:p xmlns:a="http://schemas.openxmlformats.org/drawingml/2006/main">
            <a:pPr algn="l" rtl="0">
              <a:defRPr sz="1000"/>
            </a:pPr>
            <a:r>
              <a:rPr lang="cs-CZ" sz="100" b="0" i="1" strike="noStrike">
                <a:solidFill>
                  <a:srgbClr val="000000"/>
                </a:solidFill>
                <a:latin typeface="Arial CE"/>
              </a:rPr>
              <a:t>CR average – 1995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sqref="A1:L1"/>
    </sheetView>
  </sheetViews>
  <sheetFormatPr defaultColWidth="9.140625" defaultRowHeight="12.75" x14ac:dyDescent="0.2"/>
  <cols>
    <col min="1" max="1" width="16.140625" style="1" customWidth="1"/>
    <col min="2" max="12" width="6.42578125" style="1" customWidth="1"/>
    <col min="13" max="16384" width="9.140625" style="1"/>
  </cols>
  <sheetData>
    <row r="1" spans="1:12" ht="14.25" customHeight="1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7" customFormat="1" ht="12" customHeight="1" thickBot="1" x14ac:dyDescent="0.25">
      <c r="A2" s="2" t="s">
        <v>31</v>
      </c>
      <c r="B2" s="3"/>
      <c r="C2" s="3"/>
      <c r="D2" s="4"/>
      <c r="E2" s="5"/>
      <c r="F2" s="6"/>
      <c r="G2" s="6"/>
      <c r="H2" s="6"/>
      <c r="I2" s="6"/>
      <c r="K2" s="8"/>
      <c r="L2" s="9"/>
    </row>
    <row r="3" spans="1:12" s="7" customFormat="1" ht="15.75" customHeight="1" x14ac:dyDescent="0.2">
      <c r="A3" s="32"/>
      <c r="B3" s="34" t="s">
        <v>0</v>
      </c>
      <c r="C3" s="30" t="s">
        <v>1</v>
      </c>
      <c r="D3" s="31"/>
      <c r="E3" s="31"/>
      <c r="F3" s="31"/>
      <c r="G3" s="36" t="s">
        <v>2</v>
      </c>
      <c r="H3" s="34" t="s">
        <v>3</v>
      </c>
      <c r="I3" s="30" t="s">
        <v>1</v>
      </c>
      <c r="J3" s="31"/>
      <c r="K3" s="31"/>
      <c r="L3" s="31"/>
    </row>
    <row r="4" spans="1:12" s="7" customFormat="1" ht="31.15" customHeight="1" thickBot="1" x14ac:dyDescent="0.25">
      <c r="A4" s="33"/>
      <c r="B4" s="35"/>
      <c r="C4" s="27" t="s">
        <v>4</v>
      </c>
      <c r="D4" s="27" t="s">
        <v>5</v>
      </c>
      <c r="E4" s="27" t="s">
        <v>6</v>
      </c>
      <c r="F4" s="28" t="s">
        <v>29</v>
      </c>
      <c r="G4" s="37"/>
      <c r="H4" s="35"/>
      <c r="I4" s="27" t="s">
        <v>4</v>
      </c>
      <c r="J4" s="27" t="s">
        <v>7</v>
      </c>
      <c r="K4" s="27" t="s">
        <v>6</v>
      </c>
      <c r="L4" s="28" t="s">
        <v>29</v>
      </c>
    </row>
    <row r="5" spans="1:12" s="7" customFormat="1" ht="18" customHeight="1" x14ac:dyDescent="0.2">
      <c r="A5" s="10" t="s">
        <v>30</v>
      </c>
      <c r="B5" s="11">
        <v>56020.06</v>
      </c>
      <c r="C5" s="12">
        <v>1550.5429999999999</v>
      </c>
      <c r="D5" s="12">
        <v>5699.7389999999996</v>
      </c>
      <c r="E5" s="12">
        <v>14547.977000000001</v>
      </c>
      <c r="F5" s="12">
        <v>34221.800999999999</v>
      </c>
      <c r="G5" s="12">
        <v>78871.419577999986</v>
      </c>
      <c r="H5" s="13">
        <v>710.27072036656944</v>
      </c>
      <c r="I5" s="13">
        <v>19.659123777613619</v>
      </c>
      <c r="J5" s="13">
        <v>72.266215449098581</v>
      </c>
      <c r="K5" s="13">
        <v>184.45182143086393</v>
      </c>
      <c r="L5" s="14">
        <v>433.89355970899328</v>
      </c>
    </row>
    <row r="6" spans="1:12" s="7" customFormat="1" ht="12.75" customHeight="1" x14ac:dyDescent="0.2">
      <c r="A6" s="22" t="s">
        <v>22</v>
      </c>
      <c r="B6" s="19"/>
      <c r="C6" s="15"/>
      <c r="D6" s="15"/>
      <c r="E6" s="15"/>
      <c r="F6" s="15"/>
      <c r="G6" s="15"/>
      <c r="H6" s="18"/>
      <c r="I6" s="16"/>
      <c r="J6" s="16"/>
      <c r="K6" s="16"/>
      <c r="L6" s="17"/>
    </row>
    <row r="7" spans="1:12" s="7" customFormat="1" ht="12.75" customHeight="1" x14ac:dyDescent="0.2">
      <c r="A7" s="23" t="s">
        <v>23</v>
      </c>
      <c r="B7" s="19">
        <v>80.024000000000001</v>
      </c>
      <c r="C7" s="15">
        <v>39.908999999999999</v>
      </c>
      <c r="D7" s="15">
        <v>10.081</v>
      </c>
      <c r="E7" s="15">
        <v>29.812000000000001</v>
      </c>
      <c r="F7" s="15">
        <v>0.222</v>
      </c>
      <c r="G7" s="15">
        <v>496.20861200000019</v>
      </c>
      <c r="H7" s="18">
        <v>161.27088096568539</v>
      </c>
      <c r="I7" s="16">
        <v>80.427866495795485</v>
      </c>
      <c r="J7" s="16">
        <v>20.316052072066807</v>
      </c>
      <c r="K7" s="16">
        <v>60.079569920886399</v>
      </c>
      <c r="L7" s="17">
        <v>0.44739247693669598</v>
      </c>
    </row>
    <row r="8" spans="1:12" s="7" customFormat="1" ht="12.75" customHeight="1" x14ac:dyDescent="0.2">
      <c r="A8" s="23" t="s">
        <v>8</v>
      </c>
      <c r="B8" s="19">
        <v>9689.8029999999999</v>
      </c>
      <c r="C8" s="15">
        <v>398.572</v>
      </c>
      <c r="D8" s="15">
        <v>641.23699999999997</v>
      </c>
      <c r="E8" s="15">
        <v>2418.9059999999999</v>
      </c>
      <c r="F8" s="15">
        <v>6231.0879999999997</v>
      </c>
      <c r="G8" s="15">
        <v>10928.551735000001</v>
      </c>
      <c r="H8" s="18">
        <v>886.65023828978553</v>
      </c>
      <c r="I8" s="16">
        <v>36.470706244041949</v>
      </c>
      <c r="J8" s="16">
        <v>58.675386780332602</v>
      </c>
      <c r="K8" s="16">
        <v>221.33820277879661</v>
      </c>
      <c r="L8" s="17">
        <v>570.16594248661431</v>
      </c>
    </row>
    <row r="9" spans="1:12" s="7" customFormat="1" ht="12.75" customHeight="1" x14ac:dyDescent="0.2">
      <c r="A9" s="23" t="s">
        <v>9</v>
      </c>
      <c r="B9" s="19">
        <v>6201.27</v>
      </c>
      <c r="C9" s="15">
        <v>118.089</v>
      </c>
      <c r="D9" s="15">
        <v>638.096</v>
      </c>
      <c r="E9" s="15">
        <v>1654.8679999999999</v>
      </c>
      <c r="F9" s="15">
        <v>3790.2170000000001</v>
      </c>
      <c r="G9" s="15">
        <v>10058.108071000001</v>
      </c>
      <c r="H9" s="18">
        <v>616.54437954189291</v>
      </c>
      <c r="I9" s="16">
        <v>11.740677189627702</v>
      </c>
      <c r="J9" s="16">
        <v>63.440956837577403</v>
      </c>
      <c r="K9" s="16">
        <v>164.53074358699638</v>
      </c>
      <c r="L9" s="17">
        <v>376.83200192769135</v>
      </c>
    </row>
    <row r="10" spans="1:12" s="7" customFormat="1" ht="12.75" customHeight="1" x14ac:dyDescent="0.2">
      <c r="A10" s="23" t="s">
        <v>10</v>
      </c>
      <c r="B10" s="19">
        <v>5152.09</v>
      </c>
      <c r="C10" s="15">
        <v>109.276</v>
      </c>
      <c r="D10" s="15">
        <v>422.38</v>
      </c>
      <c r="E10" s="15">
        <v>1502.7819999999999</v>
      </c>
      <c r="F10" s="15">
        <v>3117.652</v>
      </c>
      <c r="G10" s="15">
        <v>7649.0525420000013</v>
      </c>
      <c r="H10" s="18">
        <v>673.55923778932242</v>
      </c>
      <c r="I10" s="16">
        <v>14.28621380229499</v>
      </c>
      <c r="J10" s="16">
        <v>55.219910921092989</v>
      </c>
      <c r="K10" s="16">
        <v>196.46642401113206</v>
      </c>
      <c r="L10" s="17">
        <v>407.58668905480232</v>
      </c>
    </row>
    <row r="11" spans="1:12" s="7" customFormat="1" ht="12.75" customHeight="1" x14ac:dyDescent="0.2">
      <c r="A11" s="23" t="s">
        <v>11</v>
      </c>
      <c r="B11" s="19">
        <v>2055.8989999999999</v>
      </c>
      <c r="C11" s="15">
        <v>37.463000000000001</v>
      </c>
      <c r="D11" s="15">
        <v>188.00800000000001</v>
      </c>
      <c r="E11" s="15">
        <v>473.06599999999997</v>
      </c>
      <c r="F11" s="15">
        <v>1357.3620000000001</v>
      </c>
      <c r="G11" s="15">
        <v>3310.37842</v>
      </c>
      <c r="H11" s="18">
        <v>621.04652071771295</v>
      </c>
      <c r="I11" s="16">
        <v>11.316833076745347</v>
      </c>
      <c r="J11" s="16">
        <v>56.793507009388975</v>
      </c>
      <c r="K11" s="16">
        <v>142.90390401952897</v>
      </c>
      <c r="L11" s="17">
        <v>410.03227661204971</v>
      </c>
    </row>
    <row r="12" spans="1:12" s="7" customFormat="1" ht="12.75" customHeight="1" x14ac:dyDescent="0.2">
      <c r="A12" s="23" t="s">
        <v>12</v>
      </c>
      <c r="B12" s="19">
        <v>4242.3109999999997</v>
      </c>
      <c r="C12" s="15">
        <v>116.069</v>
      </c>
      <c r="D12" s="15">
        <v>469.58199999999999</v>
      </c>
      <c r="E12" s="15">
        <v>907.09900000000005</v>
      </c>
      <c r="F12" s="15">
        <v>2749.5610000000001</v>
      </c>
      <c r="G12" s="15">
        <v>5338.7033289999999</v>
      </c>
      <c r="H12" s="18">
        <v>794.63321682544824</v>
      </c>
      <c r="I12" s="16">
        <v>21.741047000965505</v>
      </c>
      <c r="J12" s="16">
        <v>87.95806229749013</v>
      </c>
      <c r="K12" s="16">
        <v>169.90998452238591</v>
      </c>
      <c r="L12" s="17">
        <v>515.02412300460685</v>
      </c>
    </row>
    <row r="13" spans="1:12" s="7" customFormat="1" ht="12.75" customHeight="1" x14ac:dyDescent="0.2">
      <c r="A13" s="23" t="s">
        <v>13</v>
      </c>
      <c r="B13" s="19">
        <v>2399.5749999999998</v>
      </c>
      <c r="C13" s="15">
        <v>4.5789999999999997</v>
      </c>
      <c r="D13" s="15">
        <v>330.30799999999999</v>
      </c>
      <c r="E13" s="15">
        <v>486.88099999999997</v>
      </c>
      <c r="F13" s="15">
        <v>1577.807</v>
      </c>
      <c r="G13" s="15">
        <v>3163.4346170000003</v>
      </c>
      <c r="H13" s="18">
        <v>758.53472270452789</v>
      </c>
      <c r="I13" s="16">
        <v>1.4474773638098553</v>
      </c>
      <c r="J13" s="16">
        <v>104.41435970415063</v>
      </c>
      <c r="K13" s="16">
        <v>153.90898151760342</v>
      </c>
      <c r="L13" s="17">
        <v>498.76390411896409</v>
      </c>
    </row>
    <row r="14" spans="1:12" s="7" customFormat="1" ht="12.75" customHeight="1" x14ac:dyDescent="0.2">
      <c r="A14" s="23" t="s">
        <v>20</v>
      </c>
      <c r="B14" s="19">
        <v>3785.3719999999998</v>
      </c>
      <c r="C14" s="15">
        <v>55.201999999999998</v>
      </c>
      <c r="D14" s="15">
        <v>416.83499999999998</v>
      </c>
      <c r="E14" s="15">
        <v>932.65899999999999</v>
      </c>
      <c r="F14" s="15">
        <v>2380.6759999999999</v>
      </c>
      <c r="G14" s="15">
        <v>4759.1472749999994</v>
      </c>
      <c r="H14" s="18">
        <v>795.38870752849323</v>
      </c>
      <c r="I14" s="16">
        <v>11.599136738209054</v>
      </c>
      <c r="J14" s="16">
        <v>87.586068661848671</v>
      </c>
      <c r="K14" s="16">
        <v>195.97187187278212</v>
      </c>
      <c r="L14" s="17">
        <v>500.23163025565333</v>
      </c>
    </row>
    <row r="15" spans="1:12" s="7" customFormat="1" ht="12.75" customHeight="1" x14ac:dyDescent="0.2">
      <c r="A15" s="23" t="s">
        <v>14</v>
      </c>
      <c r="B15" s="19">
        <v>3653.779</v>
      </c>
      <c r="C15" s="15">
        <v>58.904000000000003</v>
      </c>
      <c r="D15" s="15">
        <v>460.43400000000003</v>
      </c>
      <c r="E15" s="15">
        <v>936.26300000000003</v>
      </c>
      <c r="F15" s="15">
        <v>2198.1779999999999</v>
      </c>
      <c r="G15" s="15">
        <v>4519.2701489999999</v>
      </c>
      <c r="H15" s="18">
        <v>808.48873369707462</v>
      </c>
      <c r="I15" s="16">
        <v>13.0339630201204</v>
      </c>
      <c r="J15" s="16">
        <v>101.88238030025322</v>
      </c>
      <c r="K15" s="16">
        <v>207.17128410815877</v>
      </c>
      <c r="L15" s="17">
        <v>486.40110626854226</v>
      </c>
    </row>
    <row r="16" spans="1:12" s="7" customFormat="1" ht="12.75" customHeight="1" x14ac:dyDescent="0.2">
      <c r="A16" s="23" t="s">
        <v>15</v>
      </c>
      <c r="B16" s="19">
        <v>5038.5609999999997</v>
      </c>
      <c r="C16" s="15">
        <v>92.543999999999997</v>
      </c>
      <c r="D16" s="15">
        <v>423.714</v>
      </c>
      <c r="E16" s="15">
        <v>1423.12</v>
      </c>
      <c r="F16" s="15">
        <v>3099.183</v>
      </c>
      <c r="G16" s="15">
        <v>6795.7600899999998</v>
      </c>
      <c r="H16" s="18">
        <v>741.4271447596085</v>
      </c>
      <c r="I16" s="16">
        <v>13.617902747358464</v>
      </c>
      <c r="J16" s="16">
        <v>62.349758435925011</v>
      </c>
      <c r="K16" s="16">
        <v>209.41292528765536</v>
      </c>
      <c r="L16" s="17">
        <v>456.0465582886697</v>
      </c>
    </row>
    <row r="17" spans="1:15" s="7" customFormat="1" ht="12.75" customHeight="1" x14ac:dyDescent="0.2">
      <c r="A17" s="23" t="s">
        <v>16</v>
      </c>
      <c r="B17" s="19">
        <v>4452.8770000000004</v>
      </c>
      <c r="C17" s="15">
        <v>165.5</v>
      </c>
      <c r="D17" s="15">
        <v>425.798</v>
      </c>
      <c r="E17" s="15">
        <v>1454.69</v>
      </c>
      <c r="F17" s="15">
        <v>2406.8890000000001</v>
      </c>
      <c r="G17" s="15">
        <v>7187.6439560000008</v>
      </c>
      <c r="H17" s="18">
        <v>619.51830492144643</v>
      </c>
      <c r="I17" s="16">
        <v>23.025625784071597</v>
      </c>
      <c r="J17" s="16">
        <v>59.240274366200104</v>
      </c>
      <c r="K17" s="16">
        <v>202.38759862133605</v>
      </c>
      <c r="L17" s="17">
        <v>334.86480614983873</v>
      </c>
    </row>
    <row r="18" spans="1:15" s="7" customFormat="1" ht="12.75" customHeight="1" x14ac:dyDescent="0.2">
      <c r="A18" s="23" t="s">
        <v>17</v>
      </c>
      <c r="B18" s="19">
        <v>3624.1759999999999</v>
      </c>
      <c r="C18" s="15">
        <v>164.27600000000001</v>
      </c>
      <c r="D18" s="15">
        <v>350.476</v>
      </c>
      <c r="E18" s="15">
        <v>937.40300000000002</v>
      </c>
      <c r="F18" s="15">
        <v>2172.0210000000002</v>
      </c>
      <c r="G18" s="15">
        <v>5271.5731859999996</v>
      </c>
      <c r="H18" s="18">
        <v>687.49420184944393</v>
      </c>
      <c r="I18" s="16">
        <v>31.162613930178683</v>
      </c>
      <c r="J18" s="16">
        <v>66.48413815647632</v>
      </c>
      <c r="K18" s="16">
        <v>177.82224905641291</v>
      </c>
      <c r="L18" s="17">
        <v>412.02520070637604</v>
      </c>
    </row>
    <row r="19" spans="1:15" s="7" customFormat="1" ht="12.75" customHeight="1" x14ac:dyDescent="0.2">
      <c r="A19" s="24" t="s">
        <v>18</v>
      </c>
      <c r="B19" s="11">
        <v>2154.9459999999999</v>
      </c>
      <c r="C19" s="12">
        <v>62.170999999999999</v>
      </c>
      <c r="D19" s="12">
        <v>327.84500000000003</v>
      </c>
      <c r="E19" s="12">
        <v>513.34299999999996</v>
      </c>
      <c r="F19" s="12">
        <v>1251.587</v>
      </c>
      <c r="G19" s="12">
        <v>3962.8949570000004</v>
      </c>
      <c r="H19" s="13">
        <v>543.78075204681727</v>
      </c>
      <c r="I19" s="20">
        <v>15.688278562665921</v>
      </c>
      <c r="J19" s="20">
        <v>82.728662646204981</v>
      </c>
      <c r="K19" s="20">
        <v>129.5373724436572</v>
      </c>
      <c r="L19" s="21">
        <v>315.8264383942892</v>
      </c>
    </row>
    <row r="20" spans="1:15" s="7" customFormat="1" ht="12.75" customHeight="1" x14ac:dyDescent="0.2">
      <c r="A20" s="23" t="s">
        <v>24</v>
      </c>
      <c r="B20" s="11"/>
      <c r="C20" s="12"/>
      <c r="D20" s="12"/>
      <c r="E20" s="12"/>
      <c r="F20" s="12"/>
      <c r="G20" s="12"/>
      <c r="H20" s="13"/>
      <c r="I20" s="20"/>
      <c r="J20" s="20"/>
      <c r="K20" s="20"/>
      <c r="L20" s="21"/>
    </row>
    <row r="21" spans="1:15" s="7" customFormat="1" ht="12.75" customHeight="1" x14ac:dyDescent="0.2">
      <c r="A21" s="25" t="s">
        <v>25</v>
      </c>
      <c r="B21" s="19">
        <v>564.12300000000005</v>
      </c>
      <c r="C21" s="15">
        <v>33.228000000000002</v>
      </c>
      <c r="D21" s="15">
        <v>29.138999999999999</v>
      </c>
      <c r="E21" s="15">
        <v>170.14</v>
      </c>
      <c r="F21" s="15">
        <v>331.61599999999999</v>
      </c>
      <c r="G21" s="15">
        <v>795.52969200000007</v>
      </c>
      <c r="H21" s="18">
        <f>564123/G21</f>
        <v>709.11620983217801</v>
      </c>
      <c r="I21" s="16">
        <f>33228/G21</f>
        <v>41.768396999065118</v>
      </c>
      <c r="J21" s="16">
        <f>29139/G21</f>
        <v>36.628425429028482</v>
      </c>
      <c r="K21" s="16">
        <f>170140/G21</f>
        <v>213.8700814199151</v>
      </c>
      <c r="L21" s="17">
        <f>331616/G21</f>
        <v>416.84930598416929</v>
      </c>
    </row>
    <row r="22" spans="1:15" s="7" customFormat="1" ht="12.75" customHeight="1" x14ac:dyDescent="0.2">
      <c r="A22" s="25" t="s">
        <v>26</v>
      </c>
      <c r="B22" s="19">
        <v>533.89599999999996</v>
      </c>
      <c r="C22" s="15">
        <v>16.446000000000002</v>
      </c>
      <c r="D22" s="15">
        <v>111.319</v>
      </c>
      <c r="E22" s="15">
        <v>122.94</v>
      </c>
      <c r="F22" s="15">
        <v>283.19099999999997</v>
      </c>
      <c r="G22" s="15">
        <v>991.07252299999993</v>
      </c>
      <c r="H22" s="18">
        <f>533896/G22</f>
        <v>538.70527898794353</v>
      </c>
      <c r="I22" s="18">
        <f>16446/G22</f>
        <v>16.594143837443468</v>
      </c>
      <c r="J22" s="16">
        <f>111319/G22</f>
        <v>112.32174983828102</v>
      </c>
      <c r="K22" s="16">
        <f>122940/G22</f>
        <v>124.04743058344279</v>
      </c>
      <c r="L22" s="17">
        <f>283191/G22</f>
        <v>285.74195472877619</v>
      </c>
    </row>
    <row r="23" spans="1:15" s="7" customFormat="1" ht="12.75" customHeight="1" x14ac:dyDescent="0.2">
      <c r="A23" s="25" t="s">
        <v>27</v>
      </c>
      <c r="B23" s="19">
        <v>494.91500000000002</v>
      </c>
      <c r="C23" s="15" t="s">
        <v>21</v>
      </c>
      <c r="D23" s="15">
        <v>110.279</v>
      </c>
      <c r="E23" s="15">
        <v>85.408000000000001</v>
      </c>
      <c r="F23" s="15">
        <v>299.22800000000001</v>
      </c>
      <c r="G23" s="15">
        <v>1131.0543399999999</v>
      </c>
      <c r="H23" s="18">
        <f>494915/G23</f>
        <v>437.56960430389228</v>
      </c>
      <c r="I23" s="15" t="s">
        <v>21</v>
      </c>
      <c r="J23" s="16">
        <f>110279/G23</f>
        <v>97.501062592624862</v>
      </c>
      <c r="K23" s="16">
        <f>85408/G23</f>
        <v>75.511844992345814</v>
      </c>
      <c r="L23" s="17">
        <f>299552/G23</f>
        <v>264.84315510428968</v>
      </c>
    </row>
    <row r="24" spans="1:15" s="7" customFormat="1" ht="12.75" customHeight="1" x14ac:dyDescent="0.2">
      <c r="A24" s="25" t="s">
        <v>28</v>
      </c>
      <c r="B24" s="19">
        <v>562.01199999999994</v>
      </c>
      <c r="C24" s="15">
        <v>12.497</v>
      </c>
      <c r="D24" s="15">
        <v>77.108000000000004</v>
      </c>
      <c r="E24" s="15">
        <v>134.85499999999999</v>
      </c>
      <c r="F24" s="15">
        <v>337.55200000000002</v>
      </c>
      <c r="G24" s="15">
        <v>1045.238402</v>
      </c>
      <c r="H24" s="18">
        <f>562012/G24</f>
        <v>537.68786041980877</v>
      </c>
      <c r="I24" s="16">
        <f>12497/G24</f>
        <v>11.956124053696987</v>
      </c>
      <c r="J24" s="16">
        <f>77108/G24</f>
        <v>73.770730057811249</v>
      </c>
      <c r="K24" s="16">
        <f>134855/G24</f>
        <v>129.01841316006298</v>
      </c>
      <c r="L24" s="17">
        <f>337552/G24</f>
        <v>322.94259314823762</v>
      </c>
    </row>
    <row r="25" spans="1:15" ht="12.75" customHeight="1" x14ac:dyDescent="0.2">
      <c r="A25" s="23" t="s">
        <v>19</v>
      </c>
      <c r="B25" s="19">
        <v>3489.377</v>
      </c>
      <c r="C25" s="15">
        <v>127.989</v>
      </c>
      <c r="D25" s="15">
        <v>594.94500000000005</v>
      </c>
      <c r="E25" s="15">
        <v>877.08500000000004</v>
      </c>
      <c r="F25" s="15">
        <v>1889.3579999999999</v>
      </c>
      <c r="G25" s="15">
        <v>5430.6926389999999</v>
      </c>
      <c r="H25" s="18">
        <v>642.52890597073622</v>
      </c>
      <c r="I25" s="16">
        <v>23.567711985918564</v>
      </c>
      <c r="J25" s="16">
        <v>109.55232408615052</v>
      </c>
      <c r="K25" s="16">
        <v>161.50518143879069</v>
      </c>
      <c r="L25" s="17">
        <v>347.90368845987638</v>
      </c>
      <c r="N25" s="7"/>
      <c r="O25" s="7"/>
    </row>
    <row r="27" spans="1:15" x14ac:dyDescent="0.2">
      <c r="C27" s="26"/>
    </row>
  </sheetData>
  <mergeCells count="7">
    <mergeCell ref="A1:L1"/>
    <mergeCell ref="I3:L3"/>
    <mergeCell ref="A3:A4"/>
    <mergeCell ref="B3:B4"/>
    <mergeCell ref="C3:F3"/>
    <mergeCell ref="G3:G4"/>
    <mergeCell ref="H3:H4"/>
  </mergeCells>
  <pageMargins left="0.78740157480314965" right="0.78740157480314965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31DE2C6AB1EC4B8F805AE8121B04B5" ma:contentTypeVersion="14" ma:contentTypeDescription="Vytvoří nový dokument" ma:contentTypeScope="" ma:versionID="6e721314af00b39786348fd70da5ca7f">
  <xsd:schema xmlns:xsd="http://www.w3.org/2001/XMLSchema" xmlns:xs="http://www.w3.org/2001/XMLSchema" xmlns:p="http://schemas.microsoft.com/office/2006/metadata/properties" xmlns:ns3="4dc4e782-ed46-4f48-a1d1-5b007e2f55ae" xmlns:ns4="4824ab39-a29f-4276-8fa8-fc2fe1b4513a" targetNamespace="http://schemas.microsoft.com/office/2006/metadata/properties" ma:root="true" ma:fieldsID="152b8457724f17bebc45d3bff523f4a6" ns3:_="" ns4:_="">
    <xsd:import namespace="4dc4e782-ed46-4f48-a1d1-5b007e2f55ae"/>
    <xsd:import namespace="4824ab39-a29f-4276-8fa8-fc2fe1b4513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4e782-ed46-4f48-a1d1-5b007e2f55a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4ab39-a29f-4276-8fa8-fc2fe1b4513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c4e782-ed46-4f48-a1d1-5b007e2f55ae" xsi:nil="true"/>
  </documentManagement>
</p:properties>
</file>

<file path=customXml/itemProps1.xml><?xml version="1.0" encoding="utf-8"?>
<ds:datastoreItem xmlns:ds="http://schemas.openxmlformats.org/officeDocument/2006/customXml" ds:itemID="{56F91AE1-78AF-4957-A06A-95193F392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D6A834-CB94-45C2-8E09-464269BA1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4e782-ed46-4f48-a1d1-5b007e2f55ae"/>
    <ds:schemaRef ds:uri="4824ab39-a29f-4276-8fa8-fc2fe1b45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AA3F7C-433D-49FC-AB0A-7A8B1044B9BB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824ab39-a29f-4276-8fa8-fc2fe1b4513a"/>
    <ds:schemaRef ds:uri="4dc4e782-ed46-4f48-a1d1-5b007e2f55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funkova2011</dc:creator>
  <cp:lastModifiedBy>Klenotič Lýčková Hana</cp:lastModifiedBy>
  <cp:lastPrinted>2024-05-03T07:15:20Z</cp:lastPrinted>
  <dcterms:created xsi:type="dcterms:W3CDTF">2022-04-27T06:56:10Z</dcterms:created>
  <dcterms:modified xsi:type="dcterms:W3CDTF">2026-04-22T13:03:47Z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0x0101007431DE2C6AB1EC4B8F805AE8121B04B5</vt:lpwstr>
  </property>
</Properties>
</file>