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c37431\AppData\Local\Temp\_tc\"/>
    </mc:Choice>
  </mc:AlternateContent>
  <bookViews>
    <workbookView xWindow="0" yWindow="0" windowWidth="21570" windowHeight="8070"/>
  </bookViews>
  <sheets>
    <sheet name="nezamestnanost PHA" sheetId="25" r:id="rId1"/>
  </sheets>
  <calcPr calcId="162913"/>
</workbook>
</file>

<file path=xl/calcChain.xml><?xml version="1.0" encoding="utf-8"?>
<calcChain xmlns="http://schemas.openxmlformats.org/spreadsheetml/2006/main">
  <c r="AM14" i="25" l="1"/>
  <c r="K20" i="25" l="1"/>
  <c r="K19" i="25"/>
  <c r="J19" i="25"/>
  <c r="F14" i="25"/>
  <c r="G14" i="25"/>
  <c r="H14" i="25"/>
  <c r="I14" i="25"/>
  <c r="J14" i="25"/>
  <c r="K14" i="25"/>
  <c r="E14" i="25"/>
  <c r="I35" i="25" l="1"/>
  <c r="I34" i="25"/>
  <c r="I33" i="25"/>
  <c r="I32" i="25"/>
  <c r="I31" i="25"/>
  <c r="H35" i="25"/>
  <c r="H34" i="25"/>
  <c r="H33" i="25"/>
  <c r="H32" i="25"/>
  <c r="H31" i="25"/>
  <c r="G35" i="25"/>
  <c r="G34" i="25"/>
  <c r="G33" i="25"/>
  <c r="G32" i="25"/>
  <c r="G31" i="25"/>
  <c r="F35" i="25"/>
  <c r="F32" i="25"/>
  <c r="F31" i="25"/>
  <c r="AL14" i="25" l="1"/>
  <c r="AL43" i="25" l="1"/>
  <c r="AK19" i="25" l="1"/>
  <c r="AJ19" i="25"/>
  <c r="M14" i="25"/>
  <c r="N14" i="25"/>
  <c r="O14" i="25"/>
  <c r="P14" i="25"/>
  <c r="Q14" i="25"/>
  <c r="R14" i="25"/>
  <c r="S14" i="25"/>
  <c r="T14" i="25"/>
  <c r="U14" i="25"/>
  <c r="V14" i="25"/>
  <c r="W14" i="25"/>
  <c r="X14" i="25"/>
  <c r="Y14" i="25"/>
  <c r="Z14" i="25"/>
  <c r="AA14" i="25"/>
  <c r="AB14" i="25"/>
  <c r="AC14" i="25"/>
  <c r="AD14" i="25"/>
  <c r="AE14" i="25"/>
  <c r="AF14" i="25"/>
  <c r="AG14" i="25"/>
  <c r="AH14" i="25"/>
  <c r="AI14" i="25"/>
  <c r="L14" i="25"/>
  <c r="AK43" i="25"/>
  <c r="AH43" i="25" l="1"/>
</calcChain>
</file>

<file path=xl/sharedStrings.xml><?xml version="1.0" encoding="utf-8"?>
<sst xmlns="http://schemas.openxmlformats.org/spreadsheetml/2006/main" count="233" uniqueCount="95">
  <si>
    <t>.</t>
  </si>
  <si>
    <t>z toho:</t>
  </si>
  <si>
    <r>
      <t xml:space="preserve">NEZAMĚSTNANOST (k 31. 12.) - PRAHA
</t>
    </r>
    <r>
      <rPr>
        <i/>
        <sz val="10"/>
        <rFont val="Arial CE"/>
        <family val="2"/>
        <charset val="238"/>
      </rPr>
      <t>UNEMPLOYMENT (AS OF 31 DECEMBER) IN PRAGUE</t>
    </r>
  </si>
  <si>
    <t xml:space="preserve">. </t>
  </si>
  <si>
    <r>
      <t xml:space="preserve">Zdroj dat: Ministerstvo práce a sociálních věcí ČR
</t>
    </r>
    <r>
      <rPr>
        <i/>
        <sz val="8"/>
        <rFont val="Arial CE"/>
        <family val="2"/>
        <charset val="238"/>
      </rPr>
      <t>Data source: Ministry of Labour and Social Affairs of the CR</t>
    </r>
  </si>
  <si>
    <r>
      <t xml:space="preserve">2) </t>
    </r>
    <r>
      <rPr>
        <i/>
        <sz val="8"/>
        <rFont val="Arial CE"/>
        <charset val="238"/>
      </rPr>
      <t>The share of unemployed persons expresses the share of available job applicants kept in the labour office register aged 15–64 years in the whole population of the same age.</t>
    </r>
  </si>
  <si>
    <r>
      <rPr>
        <vertAlign val="superscript"/>
        <sz val="8"/>
        <rFont val="Arial CE"/>
        <charset val="238"/>
      </rPr>
      <t>2)</t>
    </r>
    <r>
      <rPr>
        <sz val="8"/>
        <rFont val="Arial CE"/>
        <family val="2"/>
        <charset val="238"/>
      </rPr>
      <t xml:space="preserve"> Podíl nezaměstnaných osob (%) vyjadřuje podíl dosažitelných uchazečů o zaměstnání ve věku 15-64 let ze všech obyvatel ve stejném věku</t>
    </r>
  </si>
  <si>
    <r>
      <t xml:space="preserve">Míra registrované nezaměstnanosti </t>
    </r>
    <r>
      <rPr>
        <vertAlign val="superscript"/>
        <sz val="8"/>
        <rFont val="Arial"/>
        <family val="2"/>
        <charset val="238"/>
      </rPr>
      <t>1)</t>
    </r>
    <r>
      <rPr>
        <sz val="8"/>
        <rFont val="Arial"/>
        <family val="2"/>
        <charset val="238"/>
      </rPr>
      <t xml:space="preserve">
</t>
    </r>
    <r>
      <rPr>
        <i/>
        <sz val="8"/>
        <rFont val="Arial"/>
        <family val="2"/>
        <charset val="238"/>
      </rPr>
      <t/>
    </r>
  </si>
  <si>
    <t xml:space="preserve">           Males</t>
  </si>
  <si>
    <t xml:space="preserve">  Females</t>
  </si>
  <si>
    <t>Unemployed job applicants, total</t>
  </si>
  <si>
    <t>Job applicants available</t>
  </si>
  <si>
    <t>Females</t>
  </si>
  <si>
    <t>Handicapped job applicants</t>
  </si>
  <si>
    <t>Job applicants by educational attainment</t>
  </si>
  <si>
    <t>Lower secondary and secondary without GCSE</t>
  </si>
  <si>
    <t>Secondary and secondary vocational with GCSE</t>
  </si>
  <si>
    <t>v tom: muži</t>
  </si>
  <si>
    <t xml:space="preserve">  ženy </t>
  </si>
  <si>
    <t xml:space="preserve">Neumístění uchazeči o zaměstnání celkem </t>
  </si>
  <si>
    <t xml:space="preserve">ženy </t>
  </si>
  <si>
    <t>občané se zdravotním postižením</t>
  </si>
  <si>
    <t xml:space="preserve">Neumístění uchazeči o zaměstnání podle dosaženého stupně vzdělání   </t>
  </si>
  <si>
    <t xml:space="preserve">bez vzdělání, neúplné </t>
  </si>
  <si>
    <t xml:space="preserve">základní </t>
  </si>
  <si>
    <t xml:space="preserve">vyučení </t>
  </si>
  <si>
    <t xml:space="preserve">úplné střední vč. vyučení s maturitou    </t>
  </si>
  <si>
    <t xml:space="preserve">Job applicants by duration of registration </t>
  </si>
  <si>
    <t xml:space="preserve">do 3 měsíců </t>
  </si>
  <si>
    <t>under 3 months</t>
  </si>
  <si>
    <t>3 - 6 months</t>
  </si>
  <si>
    <t>6 - 9 months</t>
  </si>
  <si>
    <t>9 - 12 months</t>
  </si>
  <si>
    <t>females</t>
  </si>
  <si>
    <t>Average registration duration (days)</t>
  </si>
  <si>
    <t>Job applicants by age</t>
  </si>
  <si>
    <t>under 25 years</t>
  </si>
  <si>
    <t xml:space="preserve">3 - 6 měsíců </t>
  </si>
  <si>
    <t xml:space="preserve">6 - 9 měsíců </t>
  </si>
  <si>
    <t xml:space="preserve">9 - 12 měsíců </t>
  </si>
  <si>
    <t xml:space="preserve">déle než 1 rok </t>
  </si>
  <si>
    <t xml:space="preserve">z toho ženy  </t>
  </si>
  <si>
    <t xml:space="preserve">Průměrná délka evidence (dny) </t>
  </si>
  <si>
    <t>Uchazeči podle věku</t>
  </si>
  <si>
    <t>Job applicants entitled to unemployment benefits</t>
  </si>
  <si>
    <t>Job applicants in retraining entitled to retaining benefits</t>
  </si>
  <si>
    <t>Vacancies, total</t>
  </si>
  <si>
    <t>For graduates and juveniles</t>
  </si>
  <si>
    <t>Job applicants per vacancies</t>
  </si>
  <si>
    <t>ENG</t>
  </si>
  <si>
    <t>CZ</t>
  </si>
  <si>
    <t xml:space="preserve">pro absolventy a mladistvé  </t>
  </si>
  <si>
    <t xml:space="preserve">pro uchazeče se zdravotním postižením  </t>
  </si>
  <si>
    <t xml:space="preserve">Neumístění uchazeči o zaměstnání na 1 volné pracovní místo </t>
  </si>
  <si>
    <t xml:space="preserve">Neumístění uchazeči s nárokem na podporu v nezaměstnanosti     </t>
  </si>
  <si>
    <t xml:space="preserve">Neumístění uchazeči o zaměstnání v rekvalifikaci s příspěvkem    </t>
  </si>
  <si>
    <t xml:space="preserve">Volná pracovní místa - celkem </t>
  </si>
  <si>
    <t>Neumístění uchazeči o zaměstnání podle délky evidence</t>
  </si>
  <si>
    <t>over 1 year:</t>
  </si>
  <si>
    <t>of which:</t>
  </si>
  <si>
    <r>
      <t xml:space="preserve">Registered unemployment rate </t>
    </r>
    <r>
      <rPr>
        <i/>
        <vertAlign val="superscript"/>
        <sz val="8"/>
        <rFont val="Arial"/>
        <family val="2"/>
        <charset val="238"/>
      </rPr>
      <t>1)</t>
    </r>
  </si>
  <si>
    <r>
      <t xml:space="preserve">Share of the unemployed persons (%) </t>
    </r>
    <r>
      <rPr>
        <b/>
        <i/>
        <vertAlign val="superscript"/>
        <sz val="8"/>
        <rFont val="Arial CE"/>
        <charset val="238"/>
      </rPr>
      <t>2)</t>
    </r>
  </si>
  <si>
    <r>
      <t xml:space="preserve">Graduates and juveniles </t>
    </r>
    <r>
      <rPr>
        <i/>
        <vertAlign val="superscript"/>
        <sz val="8"/>
        <rFont val="Arial CE"/>
        <charset val="238"/>
      </rPr>
      <t>3)</t>
    </r>
  </si>
  <si>
    <r>
      <t xml:space="preserve">Podíl nezaměstnaných osob (%) </t>
    </r>
    <r>
      <rPr>
        <b/>
        <vertAlign val="superscript"/>
        <sz val="8"/>
        <rFont val="Arial CE"/>
        <charset val="238"/>
      </rPr>
      <t>2)</t>
    </r>
    <r>
      <rPr>
        <b/>
        <sz val="8"/>
        <rFont val="Arial CE"/>
        <charset val="238"/>
      </rPr>
      <t xml:space="preserve">
</t>
    </r>
    <r>
      <rPr>
        <b/>
        <i/>
        <sz val="8"/>
        <rFont val="Arial CE"/>
        <charset val="238"/>
      </rPr>
      <t/>
    </r>
  </si>
  <si>
    <r>
      <t xml:space="preserve">dosažitelní uchazeči </t>
    </r>
    <r>
      <rPr>
        <vertAlign val="superscript"/>
        <sz val="8"/>
        <rFont val="Arial CE"/>
        <charset val="238"/>
      </rPr>
      <t>3)</t>
    </r>
  </si>
  <si>
    <r>
      <t xml:space="preserve">absolventi škol a mladiství </t>
    </r>
    <r>
      <rPr>
        <vertAlign val="superscript"/>
        <sz val="8"/>
        <rFont val="Arial CE"/>
        <charset val="238"/>
      </rPr>
      <t>4)</t>
    </r>
    <r>
      <rPr>
        <sz val="8"/>
        <rFont val="Arial CE"/>
        <charset val="238"/>
      </rPr>
      <t xml:space="preserve">
</t>
    </r>
    <r>
      <rPr>
        <i/>
        <sz val="8"/>
        <rFont val="Arial CE"/>
        <family val="2"/>
        <charset val="238"/>
      </rPr>
      <t/>
    </r>
  </si>
  <si>
    <r>
      <t>4)</t>
    </r>
    <r>
      <rPr>
        <sz val="8"/>
        <rFont val="Arial CE"/>
        <family val="2"/>
        <charset val="238"/>
      </rPr>
      <t xml:space="preserve"> před rokem 1998 pouze absolventi škol</t>
    </r>
  </si>
  <si>
    <r>
      <t>4)</t>
    </r>
    <r>
      <rPr>
        <i/>
        <sz val="8"/>
        <rFont val="Arial CE"/>
        <charset val="238"/>
      </rPr>
      <t xml:space="preserve"> until 1997 graduates only</t>
    </r>
  </si>
  <si>
    <r>
      <rPr>
        <vertAlign val="superscript"/>
        <sz val="8"/>
        <rFont val="Arial CE"/>
        <charset val="238"/>
      </rPr>
      <t>3)</t>
    </r>
    <r>
      <rPr>
        <sz val="8"/>
        <rFont val="Arial CE"/>
        <family val="2"/>
        <charset val="238"/>
      </rPr>
      <t xml:space="preserve"> od roku 2014 (včetně) ve věku 15-64 let</t>
    </r>
  </si>
  <si>
    <r>
      <rPr>
        <i/>
        <vertAlign val="superscript"/>
        <sz val="8"/>
        <rFont val="Arial CE"/>
        <charset val="238"/>
      </rPr>
      <t>3)</t>
    </r>
    <r>
      <rPr>
        <i/>
        <sz val="8"/>
        <rFont val="Arial CE"/>
        <charset val="238"/>
      </rPr>
      <t xml:space="preserve"> Since 2014 at the age of 15-64</t>
    </r>
  </si>
  <si>
    <r>
      <t>1)</t>
    </r>
    <r>
      <rPr>
        <sz val="8"/>
        <rFont val="Arial CE"/>
        <family val="2"/>
        <charset val="238"/>
      </rPr>
      <t xml:space="preserve"> v letech 1990-1991 podíl neumístěných občanů k obyvatelstvu v produktivním věku,
   v letech 1992-1994 podíl neumístěných uchazečů k disponibilní pracovní síle (součet zaměstnaných a uchazečů o zaměstnání),
   v letech 1995-1996 podíl registrovaných neumístěných uchazečů k součtu pracujících s jediným nebo hlavním zaměstnáním (VŠPS) a registrovaných neumístěných uchazečů o zaměstnání (ÚP),
   v letech 1997-2003 podíl registrovaných neumístěných uchazečů k pracovní síle (součet zaměstnaných (VŠPS) a neumístěných uchazečů o zaměstnání),
   od roku 2004 podíl počtu dosažitelných uchazečů k pracovní síle (součet zaměstnaných v NH s jediným nebo hlavním zaměstnáním podle výsledků VŠPS, pracujících cizinců ze třetích zemí s platným povolením k zaměstnávání,
   zaměstnaných občanů EU registrovaných ÚP, cizinců s platným živnostenským oprávněním a dosažitelných neumístěných uchazečů o zaměstnání).
Od roku 2013 se již ukazatel nesleduje.</t>
    </r>
  </si>
  <si>
    <r>
      <t>1)</t>
    </r>
    <r>
      <rPr>
        <i/>
        <sz val="8"/>
        <rFont val="Arial CE"/>
        <family val="2"/>
        <charset val="238"/>
      </rPr>
      <t xml:space="preserve"> 1990-1991 share of job applicants in productive population
   1992-1994 share of job applicants in disponibile work force (sum of employed and job applicants) 
   1995-1996 share of registered job applicants in sum of working population with one or only job (LFSS) and job applicants
   1997-2003 share of registered job applicants in work force (sum of employed (LFSS) and job applicants)
   since 2004 share of available job applicants in work force (sum of employed in national economy with one or main job according (LFSS), non-EU employed foreigners with valid work permits,
   employed citizens of the EU registered in employment office, foreigners with valid trade license and available job applicants.
Since 2013 the indicator is not surveyed.</t>
    </r>
  </si>
  <si>
    <t>vyšší odborné</t>
  </si>
  <si>
    <t>vysokoškolské</t>
  </si>
  <si>
    <t>None and incomplete education</t>
  </si>
  <si>
    <t>Primary education</t>
  </si>
  <si>
    <t>Secondary vocational education</t>
  </si>
  <si>
    <t>Short-cycle tertiary education</t>
  </si>
  <si>
    <t>Higher education</t>
  </si>
  <si>
    <t>s nárokem na podporu v nezaměstnanosti</t>
  </si>
  <si>
    <t>Entitled to unemployment benefit</t>
  </si>
  <si>
    <t>nižší střední a střední bez maturity a výučního listu</t>
  </si>
  <si>
    <t>do 24 let</t>
  </si>
  <si>
    <t>25-34 let</t>
  </si>
  <si>
    <t>35-44 let</t>
  </si>
  <si>
    <t>45-54 let</t>
  </si>
  <si>
    <t>55-64 let</t>
  </si>
  <si>
    <t>65 a více let</t>
  </si>
  <si>
    <t>25-34 years</t>
  </si>
  <si>
    <t>35-44 years</t>
  </si>
  <si>
    <t>45-54 years</t>
  </si>
  <si>
    <t>55-64 years</t>
  </si>
  <si>
    <t>65 and over</t>
  </si>
  <si>
    <t xml:space="preserve"> - </t>
  </si>
  <si>
    <r>
      <t xml:space="preserve">Aktualizace / </t>
    </r>
    <r>
      <rPr>
        <i/>
        <sz val="7"/>
        <rFont val="Arial"/>
        <family val="2"/>
        <charset val="238"/>
      </rPr>
      <t>Update 3.3</t>
    </r>
    <r>
      <rPr>
        <sz val="7"/>
        <rFont val="Arial"/>
        <family val="2"/>
        <charset val="238"/>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</si>
</sst>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0\ "/>
    <numFmt numFmtId="165" formatCode="#,##0.0_ ;\-#,##0.0\ "/>
  </numFmts>
  <fonts count="34" x14ac:knownFonts="1">
    <font>
      <sz val="10"/>
      <name val="Arial CE"/>
      <charset val="238"/>
    </font>
    <font>
      <sz val="11"/>
      <color theme="1"/>
      <name val="Calibri"/>
      <family val="2"/>
      <charset val="238"/>
      <scheme val="minor"/>
    </font>
    <font>
      <sz val="8"/>
      <name val="Arial CE"/>
      <family val="2"/>
      <charset val="238"/>
    </font>
    <font>
      <b/>
      <sz val="10"/>
      <name val="Arial CE"/>
      <family val="2"/>
      <charset val="238"/>
    </font>
    <font>
      <sz val="9"/>
      <name val="Arial CE"/>
      <family val="2"/>
      <charset val="238"/>
    </font>
    <font>
      <vertAlign val="superscript"/>
      <sz val="8"/>
      <name val="Arial CE"/>
      <family val="2"/>
      <charset val="238"/>
    </font>
    <font>
      <i/>
      <sz val="10"/>
      <name val="Arial CE"/>
      <family val="2"/>
      <charset val="238"/>
    </font>
    <font>
      <i/>
      <vertAlign val="superscript"/>
      <sz val="8"/>
      <name val="Arial CE"/>
      <family val="2"/>
      <charset val="238"/>
    </font>
    <font>
      <i/>
      <sz val="8"/>
      <name val="Arial CE"/>
      <family val="2"/>
      <charset val="238"/>
    </font>
    <font>
      <sz val="8"/>
      <name val="Arial"/>
      <family val="2"/>
    </font>
    <font>
      <sz val="10"/>
      <name val="Arial Narrow"/>
      <family val="2"/>
    </font>
    <font>
      <sz val="10"/>
      <name val="Arial CE"/>
      <charset val="238"/>
    </font>
    <font>
      <sz val="8"/>
      <name val="Arial"/>
      <family val="2"/>
      <charset val="238"/>
    </font>
    <font>
      <i/>
      <sz val="8"/>
      <name val="Arial CE"/>
      <charset val="238"/>
    </font>
    <font>
      <b/>
      <sz val="8"/>
      <name val="Arial CE"/>
      <charset val="238"/>
    </font>
    <font>
      <sz val="8"/>
      <name val="Arial CE"/>
      <charset val="238"/>
    </font>
    <font>
      <b/>
      <i/>
      <sz val="8"/>
      <name val="Arial CE"/>
      <charset val="238"/>
    </font>
    <font>
      <i/>
      <sz val="8"/>
      <name val="Arial"/>
      <family val="2"/>
      <charset val="238"/>
    </font>
    <font>
      <b/>
      <i/>
      <sz val="9"/>
      <color rgb="FFFF0000"/>
      <name val="Arial CE"/>
      <charset val="238"/>
    </font>
    <font>
      <b/>
      <i/>
      <sz val="9"/>
      <name val="Arial CE"/>
      <charset val="238"/>
    </font>
    <font>
      <vertAlign val="superscript"/>
      <sz val="8"/>
      <name val="Arial"/>
      <family val="2"/>
      <charset val="238"/>
    </font>
    <font>
      <vertAlign val="superscript"/>
      <sz val="8"/>
      <name val="Arial CE"/>
      <charset val="238"/>
    </font>
    <font>
      <b/>
      <sz val="8"/>
      <name val="Arial CE"/>
      <family val="2"/>
      <charset val="238"/>
    </font>
    <font>
      <b/>
      <sz val="8"/>
      <name val="Arial"/>
      <family val="2"/>
      <charset val="238"/>
    </font>
    <font>
      <b/>
      <sz val="10"/>
      <name val="Arial CE"/>
      <charset val="238"/>
    </font>
    <font>
      <b/>
      <sz val="10"/>
      <name val="Times New Roman CE"/>
      <family val="1"/>
      <charset val="238"/>
    </font>
    <font>
      <b/>
      <sz val="8"/>
      <name val="Arial"/>
      <family val="2"/>
    </font>
    <font>
      <i/>
      <vertAlign val="superscript"/>
      <sz val="8"/>
      <name val="Arial"/>
      <family val="2"/>
      <charset val="238"/>
    </font>
    <font>
      <b/>
      <i/>
      <sz val="8"/>
      <name val="Arial CE"/>
      <family val="2"/>
      <charset val="238"/>
    </font>
    <font>
      <b/>
      <i/>
      <vertAlign val="superscript"/>
      <sz val="8"/>
      <name val="Arial CE"/>
      <charset val="238"/>
    </font>
    <font>
      <i/>
      <vertAlign val="superscript"/>
      <sz val="8"/>
      <name val="Arial CE"/>
      <charset val="238"/>
    </font>
    <font>
      <b/>
      <vertAlign val="superscript"/>
      <sz val="8"/>
      <name val="Arial CE"/>
      <charset val="238"/>
    </font>
    <font>
      <sz val="7"/>
      <name val="Arial"/>
      <family val="2"/>
      <charset val="238"/>
    </font>
    <font>
      <i/>
      <sz val="7"/>
      <name val="Arial"/>
      <family val="2"/>
      <charset val="238"/>
    </font>
  </fonts>
  <fills count="4">
    <fill>
      <patternFill patternType="none"/>
    </fill>
    <fill>
      <patternFill patternType="gray125"/>
    </fill>
    <fill>
      <patternFill patternType="solid">
        <fgColor theme="9" tint="0.59999389629810485"/>
        <bgColor indexed="64"/>
      </patternFill>
    </fill>
    <fill>
      <patternFill patternType="solid">
        <fgColor theme="6" tint="0.39997558519241921"/>
        <bgColor indexed="64"/>
      </patternFill>
    </fill>
  </fills>
  <borders count="15">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8"/>
      </left>
      <right/>
      <top/>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rgb="FFFF0000"/>
      </left>
      <right style="thin">
        <color indexed="64"/>
      </right>
      <top/>
      <bottom/>
      <diagonal/>
    </border>
    <border>
      <left style="medium">
        <color rgb="FFC00000"/>
      </left>
      <right style="thin">
        <color indexed="64"/>
      </right>
      <top/>
      <bottom/>
      <diagonal/>
    </border>
  </borders>
  <cellStyleXfs count="5">
    <xf numFmtId="0" fontId="0" fillId="0" borderId="0"/>
    <xf numFmtId="0" fontId="11" fillId="0" borderId="0">
      <alignment vertical="top"/>
    </xf>
    <xf numFmtId="0" fontId="11" fillId="0" borderId="0"/>
    <xf numFmtId="0" fontId="1" fillId="0" borderId="0"/>
    <xf numFmtId="0" fontId="1" fillId="0" borderId="0"/>
  </cellStyleXfs>
  <cellXfs count="156">
    <xf numFmtId="0" fontId="0" fillId="0" borderId="0" xfId="0"/>
    <xf numFmtId="2" fontId="0" fillId="0" borderId="0" xfId="0" applyNumberFormat="1"/>
    <xf numFmtId="0" fontId="2" fillId="0" borderId="2" xfId="0" applyFont="1" applyFill="1" applyBorder="1" applyAlignment="1">
      <alignment horizontal="center" vertical="center"/>
    </xf>
    <xf numFmtId="0" fontId="0" fillId="0" borderId="0" xfId="0" applyAlignment="1"/>
    <xf numFmtId="0" fontId="12" fillId="0" borderId="2" xfId="0" applyFont="1" applyFill="1" applyBorder="1" applyAlignment="1">
      <alignment horizontal="center" vertical="center"/>
    </xf>
    <xf numFmtId="0" fontId="0" fillId="0" borderId="0" xfId="0" applyFill="1"/>
    <xf numFmtId="0" fontId="2" fillId="0" borderId="1" xfId="0" applyFont="1" applyFill="1" applyBorder="1" applyAlignment="1">
      <alignment horizontal="center" vertical="center"/>
    </xf>
    <xf numFmtId="0" fontId="2" fillId="0" borderId="0" xfId="0" applyFont="1" applyFill="1" applyBorder="1" applyAlignment="1">
      <alignment horizontal="left" wrapText="1"/>
    </xf>
    <xf numFmtId="0" fontId="2" fillId="0" borderId="0" xfId="0" applyFont="1" applyFill="1" applyBorder="1" applyAlignment="1">
      <alignment wrapText="1"/>
    </xf>
    <xf numFmtId="0" fontId="2" fillId="0" borderId="0" xfId="0" applyFont="1" applyFill="1"/>
    <xf numFmtId="0" fontId="2" fillId="0" borderId="0" xfId="0" applyFont="1" applyFill="1" applyBorder="1"/>
    <xf numFmtId="0" fontId="2" fillId="0" borderId="7" xfId="0" applyFont="1" applyFill="1" applyBorder="1" applyAlignment="1">
      <alignment wrapText="1"/>
    </xf>
    <xf numFmtId="0" fontId="2" fillId="0" borderId="0" xfId="0" applyFont="1" applyFill="1" applyBorder="1" applyAlignment="1">
      <alignment horizontal="left"/>
    </xf>
    <xf numFmtId="0" fontId="4" fillId="0" borderId="0" xfId="0" applyFont="1" applyFill="1" applyBorder="1"/>
    <xf numFmtId="0" fontId="0" fillId="0" borderId="0" xfId="0" applyFill="1" applyBorder="1"/>
    <xf numFmtId="0" fontId="2" fillId="0" borderId="10" xfId="0" applyFont="1" applyFill="1" applyBorder="1" applyAlignment="1"/>
    <xf numFmtId="0" fontId="3" fillId="0" borderId="0" xfId="0" applyFont="1" applyFill="1" applyAlignment="1"/>
    <xf numFmtId="0" fontId="7" fillId="0" borderId="0" xfId="0" applyFont="1" applyFill="1" applyAlignment="1">
      <alignment horizontal="left" wrapText="1"/>
    </xf>
    <xf numFmtId="0" fontId="5" fillId="0" borderId="0" xfId="0" applyFont="1" applyFill="1" applyBorder="1" applyAlignment="1">
      <alignment horizontal="left" wrapText="1"/>
    </xf>
    <xf numFmtId="2" fontId="19" fillId="0" borderId="0" xfId="0" applyNumberFormat="1" applyFont="1" applyAlignment="1">
      <alignment horizontal="left"/>
    </xf>
    <xf numFmtId="0" fontId="5" fillId="0" borderId="0" xfId="0" applyFont="1" applyFill="1" applyBorder="1" applyAlignment="1">
      <alignment horizontal="left" wrapText="1"/>
    </xf>
    <xf numFmtId="0" fontId="2" fillId="0" borderId="10" xfId="0" applyFont="1" applyFill="1" applyBorder="1" applyAlignment="1">
      <alignment horizontal="left" wrapText="1"/>
    </xf>
    <xf numFmtId="0" fontId="3" fillId="0" borderId="0" xfId="0" applyFont="1" applyFill="1" applyAlignment="1">
      <alignment horizontal="left" wrapText="1"/>
    </xf>
    <xf numFmtId="0" fontId="7" fillId="0" borderId="0" xfId="0" applyFont="1" applyFill="1" applyAlignment="1">
      <alignment horizontal="left" wrapText="1"/>
    </xf>
    <xf numFmtId="0" fontId="12" fillId="0" borderId="12" xfId="0" applyFont="1" applyFill="1" applyBorder="1" applyAlignment="1">
      <alignment horizontal="left"/>
    </xf>
    <xf numFmtId="0" fontId="7" fillId="0" borderId="0" xfId="0" applyFont="1" applyFill="1" applyAlignment="1">
      <alignment horizontal="left"/>
    </xf>
    <xf numFmtId="0" fontId="15" fillId="0" borderId="0" xfId="0" applyFont="1" applyFill="1" applyBorder="1" applyAlignment="1">
      <alignment horizontal="left"/>
    </xf>
    <xf numFmtId="0" fontId="8" fillId="0" borderId="1" xfId="0" applyFont="1" applyFill="1" applyBorder="1" applyAlignment="1">
      <alignment horizontal="center"/>
    </xf>
    <xf numFmtId="0" fontId="17" fillId="0" borderId="12" xfId="0" applyFont="1" applyFill="1" applyBorder="1" applyAlignment="1">
      <alignment horizontal="left"/>
    </xf>
    <xf numFmtId="0" fontId="8" fillId="0" borderId="7" xfId="0" applyFont="1" applyFill="1" applyBorder="1" applyAlignment="1">
      <alignment horizontal="left" wrapText="1"/>
    </xf>
    <xf numFmtId="0" fontId="8" fillId="0" borderId="7" xfId="0" applyFont="1" applyFill="1" applyBorder="1" applyAlignment="1">
      <alignment horizontal="left"/>
    </xf>
    <xf numFmtId="0" fontId="8" fillId="0" borderId="7" xfId="0" applyFont="1" applyFill="1" applyBorder="1" applyAlignment="1">
      <alignment horizontal="left" wrapText="1" indent="2"/>
    </xf>
    <xf numFmtId="0" fontId="15" fillId="0" borderId="7" xfId="0" applyFont="1" applyFill="1" applyBorder="1" applyAlignment="1">
      <alignment horizontal="left"/>
    </xf>
    <xf numFmtId="0" fontId="24" fillId="0" borderId="0" xfId="0" applyFont="1"/>
    <xf numFmtId="0" fontId="8" fillId="0" borderId="7" xfId="0" applyFont="1" applyFill="1" applyBorder="1" applyAlignment="1">
      <alignment horizontal="left" indent="1"/>
    </xf>
    <xf numFmtId="0" fontId="8" fillId="0" borderId="7" xfId="0" applyFont="1" applyFill="1" applyBorder="1" applyAlignment="1">
      <alignment horizontal="left" wrapText="1" indent="1"/>
    </xf>
    <xf numFmtId="3" fontId="25" fillId="0" borderId="0" xfId="0" applyNumberFormat="1" applyFont="1"/>
    <xf numFmtId="0" fontId="0" fillId="0" borderId="0" xfId="0" applyBorder="1"/>
    <xf numFmtId="0" fontId="7" fillId="0" borderId="0" xfId="0" applyFont="1" applyFill="1" applyAlignment="1">
      <alignment horizontal="left" wrapText="1"/>
    </xf>
    <xf numFmtId="0" fontId="5" fillId="0" borderId="0" xfId="0" applyFont="1" applyFill="1" applyBorder="1" applyAlignment="1">
      <alignment horizontal="left" wrapText="1"/>
    </xf>
    <xf numFmtId="0" fontId="2" fillId="0" borderId="0" xfId="0" applyFont="1" applyFill="1" applyBorder="1" applyAlignment="1">
      <alignment horizontal="left" wrapText="1"/>
    </xf>
    <xf numFmtId="0" fontId="2" fillId="0" borderId="7" xfId="0" applyFont="1" applyFill="1" applyBorder="1" applyAlignment="1">
      <alignment horizontal="left" wrapText="1"/>
    </xf>
    <xf numFmtId="3" fontId="25" fillId="0" borderId="0" xfId="0" applyNumberFormat="1" applyFont="1" applyFill="1" applyBorder="1"/>
    <xf numFmtId="3" fontId="0" fillId="0" borderId="0" xfId="0" applyNumberFormat="1"/>
    <xf numFmtId="0" fontId="0" fillId="0" borderId="0" xfId="0" applyFont="1"/>
    <xf numFmtId="0" fontId="0" fillId="0" borderId="0" xfId="0" applyBorder="1" applyAlignment="1"/>
    <xf numFmtId="0" fontId="13" fillId="0" borderId="0" xfId="0" applyFont="1" applyFill="1" applyBorder="1" applyAlignment="1">
      <alignment horizontal="left"/>
    </xf>
    <xf numFmtId="164" fontId="2" fillId="0" borderId="4" xfId="0" applyNumberFormat="1" applyFont="1" applyFill="1" applyBorder="1"/>
    <xf numFmtId="164" fontId="12" fillId="0" borderId="4" xfId="0" applyNumberFormat="1" applyFont="1" applyFill="1" applyBorder="1"/>
    <xf numFmtId="164" fontId="12" fillId="0" borderId="4" xfId="0" applyNumberFormat="1" applyFont="1" applyFill="1" applyBorder="1" applyAlignment="1">
      <alignment horizontal="right"/>
    </xf>
    <xf numFmtId="164" fontId="2" fillId="0" borderId="6" xfId="0" applyNumberFormat="1" applyFont="1" applyFill="1" applyBorder="1" applyAlignment="1">
      <alignment horizontal="right"/>
    </xf>
    <xf numFmtId="164" fontId="2" fillId="0" borderId="4" xfId="0" applyNumberFormat="1" applyFont="1" applyFill="1" applyBorder="1" applyAlignment="1">
      <alignment horizontal="right"/>
    </xf>
    <xf numFmtId="164" fontId="12" fillId="0" borderId="4" xfId="0" applyNumberFormat="1" applyFont="1" applyBorder="1"/>
    <xf numFmtId="164" fontId="2" fillId="0" borderId="6" xfId="0" applyNumberFormat="1" applyFont="1" applyFill="1" applyBorder="1"/>
    <xf numFmtId="164" fontId="2" fillId="0" borderId="0" xfId="0" applyNumberFormat="1" applyFont="1" applyFill="1"/>
    <xf numFmtId="164" fontId="9" fillId="0" borderId="4" xfId="0" applyNumberFormat="1" applyFont="1" applyFill="1" applyBorder="1"/>
    <xf numFmtId="164" fontId="12" fillId="0" borderId="9" xfId="0" applyNumberFormat="1" applyFont="1" applyFill="1" applyBorder="1"/>
    <xf numFmtId="164" fontId="12" fillId="0" borderId="14" xfId="0" applyNumberFormat="1" applyFont="1" applyFill="1" applyBorder="1"/>
    <xf numFmtId="164" fontId="15" fillId="0" borderId="4" xfId="0" applyNumberFormat="1" applyFont="1" applyFill="1" applyBorder="1"/>
    <xf numFmtId="164" fontId="12" fillId="0" borderId="6" xfId="0" applyNumberFormat="1" applyFont="1" applyFill="1" applyBorder="1"/>
    <xf numFmtId="164" fontId="15" fillId="0" borderId="9" xfId="0" applyNumberFormat="1" applyFont="1" applyFill="1" applyBorder="1" applyAlignment="1"/>
    <xf numFmtId="164" fontId="9" fillId="0" borderId="4" xfId="0" applyNumberFormat="1" applyFont="1" applyFill="1" applyBorder="1" applyAlignment="1">
      <alignment horizontal="right"/>
    </xf>
    <xf numFmtId="164" fontId="12" fillId="0" borderId="9" xfId="0" applyNumberFormat="1" applyFont="1" applyFill="1" applyBorder="1" applyAlignment="1">
      <alignment horizontal="right"/>
    </xf>
    <xf numFmtId="164" fontId="2" fillId="0" borderId="4" xfId="0" applyNumberFormat="1" applyFont="1" applyFill="1" applyBorder="1" applyProtection="1">
      <protection locked="0"/>
    </xf>
    <xf numFmtId="164" fontId="9" fillId="0" borderId="4" xfId="0" applyNumberFormat="1" applyFont="1" applyFill="1" applyBorder="1" applyProtection="1">
      <protection locked="0"/>
    </xf>
    <xf numFmtId="164" fontId="12" fillId="0" borderId="4" xfId="0" applyNumberFormat="1" applyFont="1" applyFill="1" applyBorder="1" applyProtection="1">
      <protection locked="0"/>
    </xf>
    <xf numFmtId="164" fontId="2" fillId="0" borderId="9" xfId="0" applyNumberFormat="1" applyFont="1" applyFill="1" applyBorder="1" applyAlignment="1"/>
    <xf numFmtId="164" fontId="12" fillId="0" borderId="4" xfId="0" applyNumberFormat="1" applyFont="1" applyFill="1" applyBorder="1" applyAlignment="1"/>
    <xf numFmtId="164" fontId="2" fillId="0" borderId="4" xfId="0" applyNumberFormat="1" applyFont="1" applyFill="1" applyBorder="1" applyAlignment="1"/>
    <xf numFmtId="164" fontId="12" fillId="0" borderId="4" xfId="0" applyNumberFormat="1" applyFont="1" applyBorder="1" applyAlignment="1"/>
    <xf numFmtId="164" fontId="0" fillId="0" borderId="4" xfId="0" applyNumberFormat="1" applyFill="1" applyBorder="1"/>
    <xf numFmtId="164" fontId="0" fillId="0" borderId="4" xfId="0" applyNumberFormat="1" applyFill="1" applyBorder="1" applyAlignment="1">
      <alignment horizontal="right"/>
    </xf>
    <xf numFmtId="164" fontId="10" fillId="0" borderId="4" xfId="0" applyNumberFormat="1" applyFont="1" applyFill="1" applyBorder="1"/>
    <xf numFmtId="164" fontId="12" fillId="0" borderId="6" xfId="0" applyNumberFormat="1" applyFont="1" applyFill="1" applyBorder="1" applyAlignment="1">
      <alignment horizontal="right"/>
    </xf>
    <xf numFmtId="164" fontId="12" fillId="0" borderId="4" xfId="0" applyNumberFormat="1" applyFont="1" applyBorder="1" applyAlignment="1">
      <alignment horizontal="right"/>
    </xf>
    <xf numFmtId="165" fontId="2" fillId="0" borderId="3" xfId="0" applyNumberFormat="1" applyFont="1" applyFill="1" applyBorder="1"/>
    <xf numFmtId="165" fontId="2" fillId="0" borderId="3" xfId="0" applyNumberFormat="1" applyFont="1" applyFill="1" applyBorder="1" applyAlignment="1">
      <alignment horizontal="right"/>
    </xf>
    <xf numFmtId="165" fontId="2" fillId="0" borderId="8" xfId="0" applyNumberFormat="1" applyFont="1" applyFill="1" applyBorder="1"/>
    <xf numFmtId="165" fontId="2" fillId="0" borderId="5" xfId="0" applyNumberFormat="1" applyFont="1" applyFill="1" applyBorder="1"/>
    <xf numFmtId="165" fontId="2" fillId="0" borderId="4" xfId="0" applyNumberFormat="1" applyFont="1" applyFill="1" applyBorder="1"/>
    <xf numFmtId="165" fontId="12" fillId="0" borderId="4" xfId="0" applyNumberFormat="1" applyFont="1" applyFill="1" applyBorder="1"/>
    <xf numFmtId="165" fontId="0" fillId="0" borderId="4" xfId="0" applyNumberFormat="1" applyFont="1" applyFill="1" applyBorder="1" applyAlignment="1">
      <alignment horizontal="right"/>
    </xf>
    <xf numFmtId="165" fontId="12" fillId="0" borderId="4" xfId="0" applyNumberFormat="1" applyFont="1" applyFill="1" applyBorder="1" applyAlignment="1">
      <alignment horizontal="right"/>
    </xf>
    <xf numFmtId="165" fontId="12" fillId="0" borderId="3" xfId="0" applyNumberFormat="1" applyFont="1" applyFill="1" applyBorder="1" applyAlignment="1">
      <alignment horizontal="right"/>
    </xf>
    <xf numFmtId="165" fontId="0" fillId="0" borderId="8" xfId="0" applyNumberFormat="1" applyFont="1" applyBorder="1" applyAlignment="1">
      <alignment horizontal="right"/>
    </xf>
    <xf numFmtId="165" fontId="12" fillId="0" borderId="8" xfId="0" applyNumberFormat="1" applyFont="1" applyFill="1" applyBorder="1" applyAlignment="1">
      <alignment horizontal="right"/>
    </xf>
    <xf numFmtId="165" fontId="2" fillId="0" borderId="6" xfId="0" applyNumberFormat="1" applyFont="1" applyFill="1" applyBorder="1" applyAlignment="1">
      <alignment horizontal="right"/>
    </xf>
    <xf numFmtId="165" fontId="2" fillId="0" borderId="4" xfId="0" applyNumberFormat="1" applyFont="1" applyFill="1" applyBorder="1" applyAlignment="1">
      <alignment horizontal="right"/>
    </xf>
    <xf numFmtId="165" fontId="2" fillId="0" borderId="13" xfId="0" applyNumberFormat="1" applyFont="1" applyFill="1" applyBorder="1"/>
    <xf numFmtId="165" fontId="2" fillId="0" borderId="0" xfId="0" applyNumberFormat="1" applyFont="1" applyFill="1" applyBorder="1"/>
    <xf numFmtId="165" fontId="15" fillId="0" borderId="6" xfId="0" applyNumberFormat="1" applyFont="1" applyFill="1" applyBorder="1"/>
    <xf numFmtId="165" fontId="12" fillId="0" borderId="6" xfId="0" applyNumberFormat="1" applyFont="1" applyBorder="1"/>
    <xf numFmtId="165" fontId="12" fillId="0" borderId="4" xfId="0" applyNumberFormat="1" applyFont="1" applyBorder="1"/>
    <xf numFmtId="165" fontId="2" fillId="0" borderId="6" xfId="0" applyNumberFormat="1" applyFont="1" applyFill="1" applyBorder="1"/>
    <xf numFmtId="165" fontId="15" fillId="0" borderId="4" xfId="0" applyNumberFormat="1" applyFont="1" applyFill="1" applyBorder="1"/>
    <xf numFmtId="165" fontId="12" fillId="0" borderId="6" xfId="0" applyNumberFormat="1" applyFont="1" applyFill="1" applyBorder="1"/>
    <xf numFmtId="0" fontId="17" fillId="0" borderId="4" xfId="1" applyFont="1" applyFill="1" applyBorder="1" applyAlignment="1" applyProtection="1">
      <alignment horizontal="left" indent="1"/>
      <protection locked="0"/>
    </xf>
    <xf numFmtId="164" fontId="15" fillId="0" borderId="8" xfId="0" applyNumberFormat="1" applyFont="1" applyBorder="1" applyAlignment="1">
      <alignment horizontal="right"/>
    </xf>
    <xf numFmtId="165" fontId="15" fillId="0" borderId="4" xfId="0" applyNumberFormat="1" applyFont="1" applyBorder="1"/>
    <xf numFmtId="164" fontId="15" fillId="0" borderId="4" xfId="0" applyNumberFormat="1" applyFont="1" applyBorder="1"/>
    <xf numFmtId="164" fontId="15" fillId="0" borderId="4" xfId="0" applyNumberFormat="1" applyFont="1" applyBorder="1" applyAlignment="1"/>
    <xf numFmtId="164" fontId="15" fillId="0" borderId="4" xfId="0" applyNumberFormat="1" applyFont="1" applyBorder="1" applyAlignment="1">
      <alignment horizontal="right"/>
    </xf>
    <xf numFmtId="0" fontId="32" fillId="0" borderId="0" xfId="0" applyFont="1" applyFill="1" applyAlignment="1">
      <alignment horizontal="right"/>
    </xf>
    <xf numFmtId="164" fontId="2" fillId="0" borderId="6" xfId="0" applyNumberFormat="1" applyFont="1" applyFill="1" applyBorder="1" applyAlignment="1">
      <alignment horizontal="right"/>
    </xf>
    <xf numFmtId="0" fontId="28" fillId="2" borderId="7" xfId="0" applyFont="1" applyFill="1" applyBorder="1" applyAlignment="1">
      <alignment horizontal="left" wrapText="1"/>
    </xf>
    <xf numFmtId="164" fontId="22" fillId="2" borderId="6" xfId="0" applyNumberFormat="1" applyFont="1" applyFill="1" applyBorder="1" applyAlignment="1">
      <alignment horizontal="right"/>
    </xf>
    <xf numFmtId="164" fontId="22" fillId="2" borderId="4" xfId="0" applyNumberFormat="1" applyFont="1" applyFill="1" applyBorder="1" applyAlignment="1">
      <alignment horizontal="right"/>
    </xf>
    <xf numFmtId="0" fontId="8" fillId="3" borderId="7" xfId="0" applyFont="1" applyFill="1" applyBorder="1" applyAlignment="1">
      <alignment horizontal="left" wrapText="1"/>
    </xf>
    <xf numFmtId="164" fontId="2" fillId="3" borderId="6" xfId="0" applyNumberFormat="1" applyFont="1" applyFill="1" applyBorder="1" applyAlignment="1">
      <alignment horizontal="right"/>
    </xf>
    <xf numFmtId="164" fontId="2" fillId="3" borderId="4" xfId="0" applyNumberFormat="1" applyFont="1" applyFill="1" applyBorder="1" applyAlignment="1">
      <alignment horizontal="right"/>
    </xf>
    <xf numFmtId="0" fontId="28" fillId="2" borderId="7" xfId="0" applyFont="1" applyFill="1" applyBorder="1" applyAlignment="1">
      <alignment horizontal="left"/>
    </xf>
    <xf numFmtId="164" fontId="22" fillId="2" borderId="6" xfId="0" applyNumberFormat="1" applyFont="1" applyFill="1" applyBorder="1"/>
    <xf numFmtId="164" fontId="22" fillId="2" borderId="4" xfId="0" applyNumberFormat="1" applyFont="1" applyFill="1" applyBorder="1"/>
    <xf numFmtId="164" fontId="23" fillId="2" borderId="4" xfId="0" applyNumberFormat="1" applyFont="1" applyFill="1" applyBorder="1"/>
    <xf numFmtId="164" fontId="14" fillId="2" borderId="4" xfId="0" applyNumberFormat="1" applyFont="1" applyFill="1" applyBorder="1"/>
    <xf numFmtId="164" fontId="23" fillId="2" borderId="6" xfId="0" applyNumberFormat="1" applyFont="1" applyFill="1" applyBorder="1"/>
    <xf numFmtId="0" fontId="14" fillId="2" borderId="7" xfId="0" applyFont="1" applyFill="1" applyBorder="1" applyAlignment="1">
      <alignment horizontal="left"/>
    </xf>
    <xf numFmtId="0" fontId="22" fillId="2" borderId="7" xfId="0" applyFont="1" applyFill="1" applyBorder="1" applyAlignment="1">
      <alignment horizontal="left" wrapText="1"/>
    </xf>
    <xf numFmtId="0" fontId="16" fillId="2" borderId="7" xfId="0" applyFont="1" applyFill="1" applyBorder="1" applyAlignment="1">
      <alignment horizontal="left" wrapText="1"/>
    </xf>
    <xf numFmtId="165" fontId="22" fillId="2" borderId="6" xfId="0" applyNumberFormat="1" applyFont="1" applyFill="1" applyBorder="1" applyAlignment="1">
      <alignment horizontal="right"/>
    </xf>
    <xf numFmtId="165" fontId="22" fillId="2" borderId="4" xfId="0" applyNumberFormat="1" applyFont="1" applyFill="1" applyBorder="1" applyAlignment="1">
      <alignment horizontal="right"/>
    </xf>
    <xf numFmtId="165" fontId="22" fillId="2" borderId="13" xfId="0" applyNumberFormat="1" applyFont="1" applyFill="1" applyBorder="1"/>
    <xf numFmtId="165" fontId="22" fillId="2" borderId="0" xfId="0" applyNumberFormat="1" applyFont="1" applyFill="1" applyBorder="1"/>
    <xf numFmtId="165" fontId="22" fillId="2" borderId="4" xfId="0" applyNumberFormat="1" applyFont="1" applyFill="1" applyBorder="1"/>
    <xf numFmtId="165" fontId="23" fillId="2" borderId="4" xfId="0" applyNumberFormat="1" applyFont="1" applyFill="1" applyBorder="1"/>
    <xf numFmtId="165" fontId="14" fillId="2" borderId="6" xfId="0" applyNumberFormat="1" applyFont="1" applyFill="1" applyBorder="1"/>
    <xf numFmtId="165" fontId="23" fillId="2" borderId="6" xfId="0" applyNumberFormat="1" applyFont="1" applyFill="1" applyBorder="1"/>
    <xf numFmtId="165" fontId="14" fillId="2" borderId="4" xfId="0" applyNumberFormat="1" applyFont="1" applyFill="1" applyBorder="1"/>
    <xf numFmtId="0" fontId="28" fillId="2" borderId="7" xfId="0" applyFont="1" applyFill="1" applyBorder="1" applyAlignment="1"/>
    <xf numFmtId="164" fontId="22" fillId="2" borderId="0" xfId="0" applyNumberFormat="1" applyFont="1" applyFill="1"/>
    <xf numFmtId="164" fontId="26" fillId="2" borderId="4" xfId="0" applyNumberFormat="1" applyFont="1" applyFill="1" applyBorder="1"/>
    <xf numFmtId="164" fontId="14" fillId="2" borderId="9" xfId="0" applyNumberFormat="1" applyFont="1" applyFill="1" applyBorder="1" applyAlignment="1"/>
    <xf numFmtId="164" fontId="14" fillId="2" borderId="6" xfId="0" applyNumberFormat="1" applyFont="1" applyFill="1" applyBorder="1"/>
    <xf numFmtId="0" fontId="28" fillId="2" borderId="7" xfId="0" applyFont="1" applyFill="1" applyBorder="1" applyAlignment="1">
      <alignment wrapText="1"/>
    </xf>
    <xf numFmtId="164" fontId="2" fillId="0" borderId="6" xfId="0" applyNumberFormat="1" applyFont="1" applyFill="1" applyBorder="1" applyAlignment="1">
      <alignment horizontal="right"/>
    </xf>
    <xf numFmtId="0" fontId="3" fillId="0" borderId="0" xfId="0" applyFont="1" applyFill="1" applyAlignment="1">
      <alignment horizontal="left" wrapText="1"/>
    </xf>
    <xf numFmtId="0" fontId="7" fillId="0" borderId="0" xfId="0" applyFont="1" applyFill="1" applyBorder="1" applyAlignment="1">
      <alignment horizontal="left"/>
    </xf>
    <xf numFmtId="0" fontId="7" fillId="0" borderId="0" xfId="0" applyFont="1" applyFill="1" applyAlignment="1">
      <alignment horizontal="left" wrapText="1"/>
    </xf>
    <xf numFmtId="0" fontId="5" fillId="0" borderId="0" xfId="0" applyFont="1" applyFill="1" applyBorder="1" applyAlignment="1">
      <alignment horizontal="left" wrapText="1"/>
    </xf>
    <xf numFmtId="0" fontId="2" fillId="0" borderId="0" xfId="0" applyFont="1" applyFill="1" applyBorder="1" applyAlignment="1">
      <alignment horizontal="left" wrapText="1"/>
    </xf>
    <xf numFmtId="0" fontId="2" fillId="0" borderId="7" xfId="0" applyFont="1" applyFill="1" applyBorder="1" applyAlignment="1">
      <alignment horizontal="left" wrapText="1"/>
    </xf>
    <xf numFmtId="0" fontId="2" fillId="0" borderId="7" xfId="0" applyFont="1" applyFill="1" applyBorder="1" applyAlignment="1">
      <alignment horizontal="left"/>
    </xf>
    <xf numFmtId="0" fontId="22" fillId="2" borderId="0" xfId="0" applyFont="1" applyFill="1" applyBorder="1" applyAlignment="1">
      <alignment horizontal="left" wrapText="1"/>
    </xf>
    <xf numFmtId="0" fontId="22" fillId="2" borderId="7" xfId="0" applyFont="1" applyFill="1" applyBorder="1" applyAlignment="1">
      <alignment horizontal="left"/>
    </xf>
    <xf numFmtId="0" fontId="22" fillId="2" borderId="7" xfId="0" applyFont="1" applyFill="1" applyBorder="1" applyAlignment="1">
      <alignment horizontal="left" wrapText="1"/>
    </xf>
    <xf numFmtId="0" fontId="2" fillId="0" borderId="10" xfId="0" applyFont="1" applyFill="1" applyBorder="1" applyAlignment="1">
      <alignment horizontal="left" wrapText="1"/>
    </xf>
    <xf numFmtId="0" fontId="22" fillId="2" borderId="7" xfId="0" applyFont="1" applyFill="1" applyBorder="1" applyAlignment="1">
      <alignment wrapText="1"/>
    </xf>
    <xf numFmtId="0" fontId="2" fillId="0" borderId="11" xfId="0" applyFont="1" applyFill="1" applyBorder="1" applyAlignment="1">
      <alignment horizontal="center"/>
    </xf>
    <xf numFmtId="0" fontId="2" fillId="0" borderId="1" xfId="0" applyFont="1" applyFill="1" applyBorder="1" applyAlignment="1">
      <alignment horizontal="center"/>
    </xf>
    <xf numFmtId="0" fontId="22" fillId="2" borderId="0" xfId="0" applyFont="1" applyFill="1" applyBorder="1" applyAlignment="1">
      <alignment wrapText="1"/>
    </xf>
    <xf numFmtId="0" fontId="22" fillId="2" borderId="7" xfId="0" applyFont="1" applyFill="1" applyBorder="1" applyAlignment="1"/>
    <xf numFmtId="0" fontId="2" fillId="3" borderId="0" xfId="0" applyFont="1" applyFill="1" applyBorder="1" applyAlignment="1">
      <alignment horizontal="left" wrapText="1"/>
    </xf>
    <xf numFmtId="0" fontId="2" fillId="3" borderId="7" xfId="0" applyFont="1" applyFill="1" applyBorder="1" applyAlignment="1">
      <alignment horizontal="left" wrapText="1"/>
    </xf>
    <xf numFmtId="0" fontId="2" fillId="0" borderId="0" xfId="0" applyFont="1" applyFill="1" applyBorder="1" applyAlignment="1">
      <alignment horizontal="left"/>
    </xf>
    <xf numFmtId="2" fontId="18" fillId="0" borderId="0" xfId="0" applyNumberFormat="1" applyFont="1" applyAlignment="1">
      <alignment horizontal="left"/>
    </xf>
    <xf numFmtId="2" fontId="19" fillId="0" borderId="0" xfId="0" applyNumberFormat="1" applyFont="1" applyAlignment="1">
      <alignment horizontal="left"/>
    </xf>
  </cellXfs>
  <cellStyles count="5">
    <cellStyle name="Normální" xfId="0" builtinId="0"/>
    <cellStyle name="normální 10 32" xfId="2"/>
    <cellStyle name="Normální 2" xfId="1"/>
    <cellStyle name="Normální 5 2" xfId="4"/>
    <cellStyle name="Normální 6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7"/>
  <sheetViews>
    <sheetView tabSelected="1" workbookViewId="0">
      <pane xSplit="3" ySplit="3" topLeftCell="O4" activePane="bottomRight" state="frozen"/>
      <selection pane="topRight" activeCell="D1" sqref="D1"/>
      <selection pane="bottomLeft" activeCell="A4" sqref="A4"/>
      <selection pane="bottomRight" activeCell="A5" sqref="A5"/>
    </sheetView>
  </sheetViews>
  <sheetFormatPr defaultRowHeight="12.75" x14ac:dyDescent="0.2"/>
  <cols>
    <col min="1" max="2" width="1.7109375" customWidth="1"/>
    <col min="3" max="3" width="46.140625" customWidth="1"/>
    <col min="4" max="4" width="36.85546875" customWidth="1"/>
    <col min="5" max="36" width="6.7109375" customWidth="1"/>
    <col min="37" max="37" width="6.85546875" style="37" customWidth="1"/>
    <col min="38" max="39" width="6.85546875" customWidth="1"/>
  </cols>
  <sheetData>
    <row r="1" spans="1:39" ht="27" customHeight="1" x14ac:dyDescent="0.2">
      <c r="A1" s="135" t="s">
        <v>2</v>
      </c>
      <c r="B1" s="135"/>
      <c r="C1" s="135"/>
      <c r="D1" s="22"/>
      <c r="E1" s="16"/>
      <c r="F1" s="16"/>
      <c r="G1" s="16"/>
      <c r="H1" s="16"/>
      <c r="I1" s="16"/>
      <c r="J1" s="16"/>
      <c r="K1" s="16"/>
      <c r="L1" s="16"/>
      <c r="M1" s="16"/>
      <c r="N1" s="16"/>
      <c r="O1" s="16"/>
      <c r="P1" s="16"/>
      <c r="Q1" s="16"/>
      <c r="R1" s="16"/>
      <c r="S1" s="16"/>
      <c r="T1" s="16"/>
      <c r="U1" s="5"/>
      <c r="V1" s="5"/>
      <c r="W1" s="5"/>
      <c r="X1" s="5"/>
      <c r="Y1" s="5"/>
      <c r="Z1" s="5"/>
      <c r="AA1" s="5"/>
      <c r="AB1" s="5"/>
      <c r="AC1" s="5"/>
      <c r="AD1" s="5"/>
    </row>
    <row r="2" spans="1:39" ht="24" customHeight="1" thickBot="1" x14ac:dyDescent="0.25">
      <c r="A2" s="145" t="s">
        <v>4</v>
      </c>
      <c r="B2" s="145"/>
      <c r="C2" s="145"/>
      <c r="D2" s="21"/>
      <c r="E2" s="15"/>
      <c r="F2" s="15"/>
      <c r="G2" s="15"/>
      <c r="H2" s="15"/>
      <c r="I2" s="15"/>
      <c r="J2" s="15"/>
      <c r="K2" s="15"/>
      <c r="L2" s="15"/>
      <c r="M2" s="5"/>
      <c r="N2" s="5"/>
      <c r="O2" s="5"/>
      <c r="P2" s="5"/>
      <c r="Q2" s="5"/>
      <c r="R2" s="5"/>
      <c r="S2" s="5"/>
      <c r="T2" s="5"/>
      <c r="U2" s="5"/>
      <c r="V2" s="5"/>
      <c r="W2" s="5"/>
      <c r="X2" s="5"/>
      <c r="Y2" s="5"/>
      <c r="Z2" s="5"/>
      <c r="AA2" s="5"/>
      <c r="AB2" s="5"/>
      <c r="AC2" s="5"/>
      <c r="AM2" s="102" t="s">
        <v>94</v>
      </c>
    </row>
    <row r="3" spans="1:39" ht="13.5" customHeight="1" thickBot="1" x14ac:dyDescent="0.25">
      <c r="A3" s="147" t="s">
        <v>50</v>
      </c>
      <c r="B3" s="147"/>
      <c r="C3" s="148"/>
      <c r="D3" s="27" t="s">
        <v>49</v>
      </c>
      <c r="E3" s="6">
        <v>1990</v>
      </c>
      <c r="F3" s="6">
        <v>1991</v>
      </c>
      <c r="G3" s="6">
        <v>1992</v>
      </c>
      <c r="H3" s="6">
        <v>1993</v>
      </c>
      <c r="I3" s="6">
        <v>1994</v>
      </c>
      <c r="J3" s="6">
        <v>1995</v>
      </c>
      <c r="K3" s="6">
        <v>1996</v>
      </c>
      <c r="L3" s="6">
        <v>1997</v>
      </c>
      <c r="M3" s="6">
        <v>1998</v>
      </c>
      <c r="N3" s="6">
        <v>1999</v>
      </c>
      <c r="O3" s="6">
        <v>2000</v>
      </c>
      <c r="P3" s="6">
        <v>2001</v>
      </c>
      <c r="Q3" s="6">
        <v>2002</v>
      </c>
      <c r="R3" s="6">
        <v>2003</v>
      </c>
      <c r="S3" s="6">
        <v>2004</v>
      </c>
      <c r="T3" s="2">
        <v>2005</v>
      </c>
      <c r="U3" s="2">
        <v>2006</v>
      </c>
      <c r="V3" s="2">
        <v>2007</v>
      </c>
      <c r="W3" s="2">
        <v>2008</v>
      </c>
      <c r="X3" s="2">
        <v>2009</v>
      </c>
      <c r="Y3" s="2">
        <v>2010</v>
      </c>
      <c r="Z3" s="2">
        <v>2011</v>
      </c>
      <c r="AA3" s="2">
        <v>2012</v>
      </c>
      <c r="AB3" s="2">
        <v>2013</v>
      </c>
      <c r="AC3" s="4">
        <v>2014</v>
      </c>
      <c r="AD3" s="2">
        <v>2015</v>
      </c>
      <c r="AE3" s="4">
        <v>2016</v>
      </c>
      <c r="AF3" s="2">
        <v>2017</v>
      </c>
      <c r="AG3" s="2">
        <v>2018</v>
      </c>
      <c r="AH3" s="2">
        <v>2019</v>
      </c>
      <c r="AI3" s="2">
        <v>2020</v>
      </c>
      <c r="AJ3" s="2">
        <v>2021</v>
      </c>
      <c r="AK3" s="2">
        <v>2022</v>
      </c>
      <c r="AL3" s="2">
        <v>2023</v>
      </c>
      <c r="AM3" s="2">
        <v>2024</v>
      </c>
    </row>
    <row r="4" spans="1:39" s="44" customFormat="1" x14ac:dyDescent="0.2">
      <c r="A4" s="24" t="s">
        <v>7</v>
      </c>
      <c r="B4" s="24"/>
      <c r="C4" s="24"/>
      <c r="D4" s="28" t="s">
        <v>60</v>
      </c>
      <c r="E4" s="76">
        <v>0.64</v>
      </c>
      <c r="F4" s="75">
        <v>1.1599999999999999</v>
      </c>
      <c r="G4" s="76">
        <v>0.32</v>
      </c>
      <c r="H4" s="75">
        <v>0.34</v>
      </c>
      <c r="I4" s="75">
        <v>0.28000000000000003</v>
      </c>
      <c r="J4" s="76">
        <v>0.28999999999999998</v>
      </c>
      <c r="K4" s="75">
        <v>0.43</v>
      </c>
      <c r="L4" s="75">
        <v>0.87</v>
      </c>
      <c r="M4" s="75">
        <v>2.31</v>
      </c>
      <c r="N4" s="75">
        <v>3.52</v>
      </c>
      <c r="O4" s="75">
        <v>3.42</v>
      </c>
      <c r="P4" s="75">
        <v>3.39</v>
      </c>
      <c r="Q4" s="75">
        <v>3.73</v>
      </c>
      <c r="R4" s="77">
        <v>4.0199999999999996</v>
      </c>
      <c r="S4" s="75">
        <v>3.58</v>
      </c>
      <c r="T4" s="75">
        <v>3.25</v>
      </c>
      <c r="U4" s="78">
        <v>2.72</v>
      </c>
      <c r="V4" s="79">
        <v>2.16</v>
      </c>
      <c r="W4" s="77">
        <v>2.14</v>
      </c>
      <c r="X4" s="77">
        <v>3.6608407527316875</v>
      </c>
      <c r="Y4" s="77">
        <v>4.0714696734256215</v>
      </c>
      <c r="Z4" s="80">
        <v>3.95</v>
      </c>
      <c r="AA4" s="80">
        <v>4.5227415225621996</v>
      </c>
      <c r="AB4" s="81" t="s">
        <v>3</v>
      </c>
      <c r="AC4" s="82" t="s">
        <v>3</v>
      </c>
      <c r="AD4" s="82" t="s">
        <v>3</v>
      </c>
      <c r="AE4" s="82" t="s">
        <v>3</v>
      </c>
      <c r="AF4" s="82" t="s">
        <v>3</v>
      </c>
      <c r="AG4" s="83" t="s">
        <v>3</v>
      </c>
      <c r="AH4" s="84" t="s">
        <v>0</v>
      </c>
      <c r="AI4" s="83" t="s">
        <v>0</v>
      </c>
      <c r="AJ4" s="85" t="s">
        <v>0</v>
      </c>
      <c r="AK4" s="97" t="s">
        <v>0</v>
      </c>
      <c r="AL4" s="82" t="s">
        <v>0</v>
      </c>
      <c r="AM4" s="82" t="s">
        <v>0</v>
      </c>
    </row>
    <row r="5" spans="1:39" s="33" customFormat="1" ht="22.5" customHeight="1" x14ac:dyDescent="0.2">
      <c r="A5" s="116" t="s">
        <v>63</v>
      </c>
      <c r="B5" s="117"/>
      <c r="C5" s="117"/>
      <c r="D5" s="118" t="s">
        <v>61</v>
      </c>
      <c r="E5" s="105" t="s">
        <v>0</v>
      </c>
      <c r="F5" s="119" t="s">
        <v>0</v>
      </c>
      <c r="G5" s="119" t="s">
        <v>0</v>
      </c>
      <c r="H5" s="119" t="s">
        <v>0</v>
      </c>
      <c r="I5" s="119" t="s">
        <v>0</v>
      </c>
      <c r="J5" s="119" t="s">
        <v>0</v>
      </c>
      <c r="K5" s="119" t="s">
        <v>0</v>
      </c>
      <c r="L5" s="119" t="s">
        <v>0</v>
      </c>
      <c r="M5" s="119" t="s">
        <v>0</v>
      </c>
      <c r="N5" s="119" t="s">
        <v>0</v>
      </c>
      <c r="O5" s="119" t="s">
        <v>0</v>
      </c>
      <c r="P5" s="119" t="s">
        <v>0</v>
      </c>
      <c r="Q5" s="119" t="s">
        <v>0</v>
      </c>
      <c r="R5" s="120" t="s">
        <v>0</v>
      </c>
      <c r="S5" s="119" t="s">
        <v>0</v>
      </c>
      <c r="T5" s="121">
        <v>2.6429292573548402</v>
      </c>
      <c r="U5" s="122">
        <v>2.2857856024783576</v>
      </c>
      <c r="V5" s="123">
        <v>1.8040033922797098</v>
      </c>
      <c r="W5" s="123">
        <v>1.8167832845126322</v>
      </c>
      <c r="X5" s="123">
        <v>3.2407946735010262</v>
      </c>
      <c r="Y5" s="123">
        <v>3.6067345787629752</v>
      </c>
      <c r="Z5" s="124">
        <v>3.5888949237808587</v>
      </c>
      <c r="AA5" s="124">
        <v>4.1593745533946693</v>
      </c>
      <c r="AB5" s="124">
        <v>5.1373714511346851</v>
      </c>
      <c r="AC5" s="124">
        <v>5.0315895275929741</v>
      </c>
      <c r="AD5" s="125">
        <v>4.2011423059829225</v>
      </c>
      <c r="AE5" s="126">
        <v>3.3505075160770752</v>
      </c>
      <c r="AF5" s="126">
        <v>2.3420667170667171</v>
      </c>
      <c r="AG5" s="126">
        <v>1.9298609670056028</v>
      </c>
      <c r="AH5" s="124">
        <v>1.8951867976482846</v>
      </c>
      <c r="AI5" s="126">
        <v>3.5051673099956986</v>
      </c>
      <c r="AJ5" s="124">
        <v>2.7583268775000001</v>
      </c>
      <c r="AK5" s="127">
        <v>3.0422539293000002</v>
      </c>
      <c r="AL5" s="127">
        <v>2.8027502270000002</v>
      </c>
      <c r="AM5" s="127">
        <v>2.7997541336</v>
      </c>
    </row>
    <row r="6" spans="1:39" s="44" customFormat="1" x14ac:dyDescent="0.2">
      <c r="A6" s="139" t="s">
        <v>17</v>
      </c>
      <c r="B6" s="139"/>
      <c r="C6" s="140"/>
      <c r="D6" s="29" t="s">
        <v>8</v>
      </c>
      <c r="E6" s="50" t="s">
        <v>0</v>
      </c>
      <c r="F6" s="86" t="s">
        <v>0</v>
      </c>
      <c r="G6" s="86" t="s">
        <v>0</v>
      </c>
      <c r="H6" s="86" t="s">
        <v>0</v>
      </c>
      <c r="I6" s="86" t="s">
        <v>0</v>
      </c>
      <c r="J6" s="86" t="s">
        <v>0</v>
      </c>
      <c r="K6" s="86" t="s">
        <v>0</v>
      </c>
      <c r="L6" s="86" t="s">
        <v>0</v>
      </c>
      <c r="M6" s="86" t="s">
        <v>0</v>
      </c>
      <c r="N6" s="86" t="s">
        <v>0</v>
      </c>
      <c r="O6" s="86" t="s">
        <v>0</v>
      </c>
      <c r="P6" s="86" t="s">
        <v>0</v>
      </c>
      <c r="Q6" s="86" t="s">
        <v>0</v>
      </c>
      <c r="R6" s="87" t="s">
        <v>0</v>
      </c>
      <c r="S6" s="86" t="s">
        <v>0</v>
      </c>
      <c r="T6" s="88">
        <v>2.564096465209873</v>
      </c>
      <c r="U6" s="89">
        <v>2.2062935165501507</v>
      </c>
      <c r="V6" s="79">
        <v>1.7351927087037211</v>
      </c>
      <c r="W6" s="79">
        <v>1.7904033301456939</v>
      </c>
      <c r="X6" s="79">
        <v>3.3438022469101081</v>
      </c>
      <c r="Y6" s="79">
        <v>3.6327069041588</v>
      </c>
      <c r="Z6" s="80">
        <v>3.6065475060097545</v>
      </c>
      <c r="AA6" s="80">
        <v>4.1870804270995006</v>
      </c>
      <c r="AB6" s="80">
        <v>5.1862431926600339</v>
      </c>
      <c r="AC6" s="80">
        <v>4.9468795480865371</v>
      </c>
      <c r="AD6" s="90">
        <v>4.0226742878782504</v>
      </c>
      <c r="AE6" s="91">
        <v>3.1816562566794118</v>
      </c>
      <c r="AF6" s="91">
        <v>2.2096068425315667</v>
      </c>
      <c r="AG6" s="91">
        <v>1.841669256672283</v>
      </c>
      <c r="AH6" s="92">
        <v>1.7905661423580947</v>
      </c>
      <c r="AI6" s="91">
        <v>3.375592365349585</v>
      </c>
      <c r="AJ6" s="92">
        <v>2.5904039332000002</v>
      </c>
      <c r="AK6" s="98">
        <v>2.5732211593000001</v>
      </c>
      <c r="AL6" s="98">
        <v>2.4421798405000001</v>
      </c>
      <c r="AM6" s="98">
        <v>2.4734483920999999</v>
      </c>
    </row>
    <row r="7" spans="1:39" s="44" customFormat="1" x14ac:dyDescent="0.2">
      <c r="A7" s="40"/>
      <c r="B7" s="40"/>
      <c r="C7" s="41" t="s">
        <v>18</v>
      </c>
      <c r="D7" s="31" t="s">
        <v>9</v>
      </c>
      <c r="E7" s="50" t="s">
        <v>0</v>
      </c>
      <c r="F7" s="86" t="s">
        <v>0</v>
      </c>
      <c r="G7" s="86" t="s">
        <v>0</v>
      </c>
      <c r="H7" s="86" t="s">
        <v>0</v>
      </c>
      <c r="I7" s="86" t="s">
        <v>0</v>
      </c>
      <c r="J7" s="86" t="s">
        <v>0</v>
      </c>
      <c r="K7" s="86" t="s">
        <v>0</v>
      </c>
      <c r="L7" s="86" t="s">
        <v>0</v>
      </c>
      <c r="M7" s="86" t="s">
        <v>0</v>
      </c>
      <c r="N7" s="86" t="s">
        <v>0</v>
      </c>
      <c r="O7" s="86" t="s">
        <v>0</v>
      </c>
      <c r="P7" s="86" t="s">
        <v>0</v>
      </c>
      <c r="Q7" s="86" t="s">
        <v>0</v>
      </c>
      <c r="R7" s="87" t="s">
        <v>0</v>
      </c>
      <c r="S7" s="86" t="s">
        <v>0</v>
      </c>
      <c r="T7" s="88">
        <v>2.7213785845586105</v>
      </c>
      <c r="U7" s="89">
        <v>2.3648874648507872</v>
      </c>
      <c r="V7" s="79">
        <v>1.8739635157545607</v>
      </c>
      <c r="W7" s="79">
        <v>1.8456973561388714</v>
      </c>
      <c r="X7" s="79">
        <v>3.1404089029591837</v>
      </c>
      <c r="Y7" s="79">
        <v>3.5859969558599691</v>
      </c>
      <c r="Z7" s="80">
        <v>3.5779559368912133</v>
      </c>
      <c r="AA7" s="80">
        <v>4.1315405099496063</v>
      </c>
      <c r="AB7" s="80">
        <v>5.0882907836999456</v>
      </c>
      <c r="AC7" s="80">
        <v>5.1159802125408156</v>
      </c>
      <c r="AD7" s="90">
        <v>4.3791897578057304</v>
      </c>
      <c r="AE7" s="91">
        <v>3.5189643080539077</v>
      </c>
      <c r="AF7" s="91">
        <v>2.4746449345412689</v>
      </c>
      <c r="AG7" s="91">
        <v>2.0186525376673976</v>
      </c>
      <c r="AH7" s="92">
        <v>2.0011986590002433</v>
      </c>
      <c r="AI7" s="91">
        <v>3.6372363091475264</v>
      </c>
      <c r="AJ7" s="92">
        <v>2.9302095210000001</v>
      </c>
      <c r="AK7" s="98">
        <v>3.5245106683</v>
      </c>
      <c r="AL7" s="98">
        <v>3.1602367867000001</v>
      </c>
      <c r="AM7" s="98">
        <v>3.1246571194000001</v>
      </c>
    </row>
    <row r="8" spans="1:39" s="44" customFormat="1" x14ac:dyDescent="0.2">
      <c r="A8" s="149" t="s">
        <v>19</v>
      </c>
      <c r="B8" s="149"/>
      <c r="C8" s="150"/>
      <c r="D8" s="128" t="s">
        <v>10</v>
      </c>
      <c r="E8" s="111">
        <v>4576</v>
      </c>
      <c r="F8" s="111">
        <v>8325</v>
      </c>
      <c r="G8" s="105">
        <v>2210</v>
      </c>
      <c r="H8" s="111">
        <v>2390</v>
      </c>
      <c r="I8" s="111">
        <v>1742</v>
      </c>
      <c r="J8" s="105">
        <v>1854</v>
      </c>
      <c r="K8" s="111">
        <v>2710</v>
      </c>
      <c r="L8" s="111">
        <v>5442</v>
      </c>
      <c r="M8" s="111">
        <v>14580</v>
      </c>
      <c r="N8" s="111">
        <v>22556</v>
      </c>
      <c r="O8" s="111">
        <v>21832</v>
      </c>
      <c r="P8" s="111">
        <v>21632</v>
      </c>
      <c r="Q8" s="111">
        <v>23691</v>
      </c>
      <c r="R8" s="112">
        <v>25448</v>
      </c>
      <c r="S8" s="111">
        <v>26727</v>
      </c>
      <c r="T8" s="111">
        <v>24571</v>
      </c>
      <c r="U8" s="129">
        <v>21364</v>
      </c>
      <c r="V8" s="112">
        <v>17363</v>
      </c>
      <c r="W8" s="112">
        <v>17433</v>
      </c>
      <c r="X8" s="112">
        <v>29865</v>
      </c>
      <c r="Y8" s="130">
        <v>33433</v>
      </c>
      <c r="Z8" s="113">
        <v>32580</v>
      </c>
      <c r="AA8" s="113">
        <v>36771</v>
      </c>
      <c r="AB8" s="131">
        <v>44922</v>
      </c>
      <c r="AC8" s="113">
        <v>43499</v>
      </c>
      <c r="AD8" s="132">
        <v>37218</v>
      </c>
      <c r="AE8" s="115">
        <v>30179</v>
      </c>
      <c r="AF8" s="115">
        <v>21787</v>
      </c>
      <c r="AG8" s="115">
        <v>18476</v>
      </c>
      <c r="AH8" s="113">
        <v>17955</v>
      </c>
      <c r="AI8" s="115">
        <v>32107</v>
      </c>
      <c r="AJ8" s="113">
        <v>26047</v>
      </c>
      <c r="AK8" s="114">
        <v>27766</v>
      </c>
      <c r="AL8" s="114">
        <v>27425</v>
      </c>
      <c r="AM8" s="114">
        <v>28113</v>
      </c>
    </row>
    <row r="9" spans="1:39" s="44" customFormat="1" x14ac:dyDescent="0.2">
      <c r="A9" s="8"/>
      <c r="B9" s="139" t="s">
        <v>64</v>
      </c>
      <c r="C9" s="141"/>
      <c r="D9" s="34" t="s">
        <v>11</v>
      </c>
      <c r="E9" s="50" t="s">
        <v>0</v>
      </c>
      <c r="F9" s="50" t="s">
        <v>0</v>
      </c>
      <c r="G9" s="50" t="s">
        <v>0</v>
      </c>
      <c r="H9" s="50" t="s">
        <v>0</v>
      </c>
      <c r="I9" s="50" t="s">
        <v>0</v>
      </c>
      <c r="J9" s="50" t="s">
        <v>0</v>
      </c>
      <c r="K9" s="50" t="s">
        <v>0</v>
      </c>
      <c r="L9" s="50" t="s">
        <v>0</v>
      </c>
      <c r="M9" s="50" t="s">
        <v>0</v>
      </c>
      <c r="N9" s="50" t="s">
        <v>0</v>
      </c>
      <c r="O9" s="50" t="s">
        <v>0</v>
      </c>
      <c r="P9" s="50" t="s">
        <v>0</v>
      </c>
      <c r="Q9" s="50" t="s">
        <v>0</v>
      </c>
      <c r="R9" s="50" t="s">
        <v>0</v>
      </c>
      <c r="S9" s="53">
        <v>24415</v>
      </c>
      <c r="T9" s="53">
        <v>22520</v>
      </c>
      <c r="U9" s="54">
        <v>19603</v>
      </c>
      <c r="V9" s="47">
        <v>15813</v>
      </c>
      <c r="W9" s="47">
        <v>16143</v>
      </c>
      <c r="X9" s="47">
        <v>28947</v>
      </c>
      <c r="Y9" s="55">
        <v>32123</v>
      </c>
      <c r="Z9" s="48">
        <v>31019</v>
      </c>
      <c r="AA9" s="48">
        <v>35562</v>
      </c>
      <c r="AB9" s="56">
        <v>43803</v>
      </c>
      <c r="AC9" s="57">
        <v>42050</v>
      </c>
      <c r="AD9" s="58">
        <v>35542</v>
      </c>
      <c r="AE9" s="48">
        <v>28249</v>
      </c>
      <c r="AF9" s="48">
        <v>19827</v>
      </c>
      <c r="AG9" s="59">
        <v>16461</v>
      </c>
      <c r="AH9" s="52">
        <v>16298</v>
      </c>
      <c r="AI9" s="59">
        <v>30230</v>
      </c>
      <c r="AJ9" s="48">
        <v>23891</v>
      </c>
      <c r="AK9" s="99">
        <v>25194</v>
      </c>
      <c r="AL9" s="99">
        <v>24760</v>
      </c>
      <c r="AM9" s="99">
        <v>25462</v>
      </c>
    </row>
    <row r="10" spans="1:39" s="44" customFormat="1" x14ac:dyDescent="0.2">
      <c r="A10" s="9"/>
      <c r="B10" s="139" t="s">
        <v>20</v>
      </c>
      <c r="C10" s="141"/>
      <c r="D10" s="34" t="s">
        <v>12</v>
      </c>
      <c r="E10" s="50" t="s">
        <v>0</v>
      </c>
      <c r="F10" s="53">
        <v>5134</v>
      </c>
      <c r="G10" s="53">
        <v>1326</v>
      </c>
      <c r="H10" s="53">
        <v>1393</v>
      </c>
      <c r="I10" s="53">
        <v>988</v>
      </c>
      <c r="J10" s="53">
        <v>1019</v>
      </c>
      <c r="K10" s="53">
        <v>1577</v>
      </c>
      <c r="L10" s="53">
        <v>3308</v>
      </c>
      <c r="M10" s="53">
        <v>8231</v>
      </c>
      <c r="N10" s="53">
        <v>12391</v>
      </c>
      <c r="O10" s="53">
        <v>11624</v>
      </c>
      <c r="P10" s="53">
        <v>11262</v>
      </c>
      <c r="Q10" s="53">
        <v>12472</v>
      </c>
      <c r="R10" s="53">
        <v>13310</v>
      </c>
      <c r="S10" s="47">
        <v>14042</v>
      </c>
      <c r="T10" s="53">
        <v>13011</v>
      </c>
      <c r="U10" s="54">
        <v>11343</v>
      </c>
      <c r="V10" s="47">
        <v>9193</v>
      </c>
      <c r="W10" s="47">
        <v>8940</v>
      </c>
      <c r="X10" s="47">
        <v>14491</v>
      </c>
      <c r="Y10" s="55">
        <v>16669</v>
      </c>
      <c r="Z10" s="48">
        <v>16326</v>
      </c>
      <c r="AA10" s="48">
        <v>18245</v>
      </c>
      <c r="AB10" s="60">
        <v>22238</v>
      </c>
      <c r="AC10" s="48">
        <v>22202</v>
      </c>
      <c r="AD10" s="58">
        <v>19429</v>
      </c>
      <c r="AE10" s="48">
        <v>15882</v>
      </c>
      <c r="AF10" s="48">
        <v>11493</v>
      </c>
      <c r="AG10" s="59">
        <v>9649</v>
      </c>
      <c r="AH10" s="52">
        <v>9402</v>
      </c>
      <c r="AI10" s="59">
        <v>16466</v>
      </c>
      <c r="AJ10" s="48">
        <v>13657</v>
      </c>
      <c r="AK10" s="99">
        <v>15747</v>
      </c>
      <c r="AL10" s="99">
        <v>15490</v>
      </c>
      <c r="AM10" s="99">
        <v>15676</v>
      </c>
    </row>
    <row r="11" spans="1:39" s="44" customFormat="1" ht="12.75" customHeight="1" x14ac:dyDescent="0.2">
      <c r="A11" s="9"/>
      <c r="B11" s="32" t="s">
        <v>65</v>
      </c>
      <c r="C11" s="29"/>
      <c r="D11" s="34" t="s">
        <v>62</v>
      </c>
      <c r="E11" s="50">
        <v>391</v>
      </c>
      <c r="F11" s="50" t="s">
        <v>0</v>
      </c>
      <c r="G11" s="53">
        <v>238</v>
      </c>
      <c r="H11" s="53">
        <v>192</v>
      </c>
      <c r="I11" s="53">
        <v>191</v>
      </c>
      <c r="J11" s="53">
        <v>231</v>
      </c>
      <c r="K11" s="53">
        <v>335</v>
      </c>
      <c r="L11" s="53">
        <v>854</v>
      </c>
      <c r="M11" s="53">
        <v>2388</v>
      </c>
      <c r="N11" s="53">
        <v>2615</v>
      </c>
      <c r="O11" s="53">
        <v>1835</v>
      </c>
      <c r="P11" s="53">
        <v>1482</v>
      </c>
      <c r="Q11" s="53">
        <v>2139</v>
      </c>
      <c r="R11" s="53">
        <v>2209</v>
      </c>
      <c r="S11" s="47">
        <v>2069</v>
      </c>
      <c r="T11" s="53">
        <v>1591</v>
      </c>
      <c r="U11" s="54">
        <v>1386</v>
      </c>
      <c r="V11" s="47">
        <v>985</v>
      </c>
      <c r="W11" s="47">
        <v>904</v>
      </c>
      <c r="X11" s="47">
        <v>1601</v>
      </c>
      <c r="Y11" s="61">
        <v>1717</v>
      </c>
      <c r="Z11" s="48">
        <v>1622</v>
      </c>
      <c r="AA11" s="48">
        <v>1295</v>
      </c>
      <c r="AB11" s="62">
        <v>1846</v>
      </c>
      <c r="AC11" s="48">
        <v>1419</v>
      </c>
      <c r="AD11" s="58">
        <v>1495</v>
      </c>
      <c r="AE11" s="48">
        <v>1096</v>
      </c>
      <c r="AF11" s="48">
        <v>653</v>
      </c>
      <c r="AG11" s="59">
        <v>592</v>
      </c>
      <c r="AH11" s="52">
        <v>531</v>
      </c>
      <c r="AI11" s="59">
        <v>840</v>
      </c>
      <c r="AJ11" s="48">
        <v>706</v>
      </c>
      <c r="AK11" s="99">
        <v>779</v>
      </c>
      <c r="AL11" s="99">
        <v>883</v>
      </c>
      <c r="AM11" s="99">
        <v>955</v>
      </c>
    </row>
    <row r="12" spans="1:39" s="44" customFormat="1" x14ac:dyDescent="0.2">
      <c r="A12" s="9"/>
      <c r="B12" s="139" t="s">
        <v>21</v>
      </c>
      <c r="C12" s="140"/>
      <c r="D12" s="34" t="s">
        <v>13</v>
      </c>
      <c r="E12" s="50" t="s">
        <v>0</v>
      </c>
      <c r="F12" s="53">
        <v>790</v>
      </c>
      <c r="G12" s="53">
        <v>382</v>
      </c>
      <c r="H12" s="53">
        <v>474</v>
      </c>
      <c r="I12" s="53">
        <v>436</v>
      </c>
      <c r="J12" s="53">
        <v>439</v>
      </c>
      <c r="K12" s="53">
        <v>718</v>
      </c>
      <c r="L12" s="53">
        <v>1097</v>
      </c>
      <c r="M12" s="53">
        <v>1693</v>
      </c>
      <c r="N12" s="53">
        <v>2389</v>
      </c>
      <c r="O12" s="53">
        <v>2581</v>
      </c>
      <c r="P12" s="53">
        <v>2781</v>
      </c>
      <c r="Q12" s="53">
        <v>2866</v>
      </c>
      <c r="R12" s="53">
        <v>3137</v>
      </c>
      <c r="S12" s="47">
        <v>3100</v>
      </c>
      <c r="T12" s="53">
        <v>2890</v>
      </c>
      <c r="U12" s="54">
        <v>2392</v>
      </c>
      <c r="V12" s="47">
        <v>2130</v>
      </c>
      <c r="W12" s="47">
        <v>1911</v>
      </c>
      <c r="X12" s="47">
        <v>2192</v>
      </c>
      <c r="Y12" s="55">
        <v>2565</v>
      </c>
      <c r="Z12" s="48">
        <v>2490</v>
      </c>
      <c r="AA12" s="48">
        <v>2761</v>
      </c>
      <c r="AB12" s="62">
        <v>2957</v>
      </c>
      <c r="AC12" s="48">
        <v>3000</v>
      </c>
      <c r="AD12" s="58">
        <v>3024</v>
      </c>
      <c r="AE12" s="48">
        <v>2749</v>
      </c>
      <c r="AF12" s="48">
        <v>2169</v>
      </c>
      <c r="AG12" s="59">
        <v>1851</v>
      </c>
      <c r="AH12" s="52">
        <v>1533</v>
      </c>
      <c r="AI12" s="59">
        <v>1870</v>
      </c>
      <c r="AJ12" s="48">
        <v>1898</v>
      </c>
      <c r="AK12" s="99">
        <v>1814</v>
      </c>
      <c r="AL12" s="99">
        <v>1802</v>
      </c>
      <c r="AM12" s="99">
        <v>1934</v>
      </c>
    </row>
    <row r="13" spans="1:39" s="44" customFormat="1" x14ac:dyDescent="0.2">
      <c r="A13" s="9"/>
      <c r="B13" s="139" t="s">
        <v>79</v>
      </c>
      <c r="C13" s="140"/>
      <c r="D13" s="34" t="s">
        <v>80</v>
      </c>
      <c r="E13" s="86"/>
      <c r="F13" s="86"/>
      <c r="G13" s="86"/>
      <c r="H13" s="86"/>
      <c r="I13" s="86"/>
      <c r="J13" s="86"/>
      <c r="K13" s="86" t="s">
        <v>0</v>
      </c>
      <c r="L13" s="53">
        <v>4187</v>
      </c>
      <c r="M13" s="53">
        <v>9255</v>
      </c>
      <c r="N13" s="53">
        <v>11998</v>
      </c>
      <c r="O13" s="53">
        <v>10054</v>
      </c>
      <c r="P13" s="53">
        <v>10180</v>
      </c>
      <c r="Q13" s="53">
        <v>11506</v>
      </c>
      <c r="R13" s="53">
        <v>11993</v>
      </c>
      <c r="S13" s="47">
        <v>9706</v>
      </c>
      <c r="T13" s="47">
        <v>9392</v>
      </c>
      <c r="U13" s="54">
        <v>8520</v>
      </c>
      <c r="V13" s="47">
        <v>7268</v>
      </c>
      <c r="W13" s="47">
        <v>8518</v>
      </c>
      <c r="X13" s="47">
        <v>12661</v>
      </c>
      <c r="Y13" s="55">
        <v>11754</v>
      </c>
      <c r="Z13" s="48">
        <v>9226</v>
      </c>
      <c r="AA13" s="48">
        <v>7912</v>
      </c>
      <c r="AB13" s="73">
        <v>9582</v>
      </c>
      <c r="AC13" s="48">
        <v>9161</v>
      </c>
      <c r="AD13" s="58">
        <v>7931</v>
      </c>
      <c r="AE13" s="48">
        <v>7259</v>
      </c>
      <c r="AF13" s="48">
        <v>6377</v>
      </c>
      <c r="AG13" s="59">
        <v>6449</v>
      </c>
      <c r="AH13" s="52">
        <v>6675</v>
      </c>
      <c r="AI13" s="59">
        <v>10624</v>
      </c>
      <c r="AJ13" s="48">
        <v>6982</v>
      </c>
      <c r="AK13" s="99">
        <v>7101</v>
      </c>
      <c r="AL13" s="99">
        <v>7464</v>
      </c>
      <c r="AM13" s="99">
        <v>8258</v>
      </c>
    </row>
    <row r="14" spans="1:39" ht="27" customHeight="1" x14ac:dyDescent="0.2">
      <c r="A14" s="142" t="s">
        <v>22</v>
      </c>
      <c r="B14" s="142"/>
      <c r="C14" s="146"/>
      <c r="D14" s="133" t="s">
        <v>14</v>
      </c>
      <c r="E14" s="105">
        <f>E8</f>
        <v>4576</v>
      </c>
      <c r="F14" s="105">
        <f t="shared" ref="F14:K14" si="0">F8</f>
        <v>8325</v>
      </c>
      <c r="G14" s="105">
        <f t="shared" si="0"/>
        <v>2210</v>
      </c>
      <c r="H14" s="105">
        <f t="shared" si="0"/>
        <v>2390</v>
      </c>
      <c r="I14" s="105">
        <f t="shared" si="0"/>
        <v>1742</v>
      </c>
      <c r="J14" s="105">
        <f t="shared" si="0"/>
        <v>1854</v>
      </c>
      <c r="K14" s="105">
        <f t="shared" si="0"/>
        <v>2710</v>
      </c>
      <c r="L14" s="111">
        <f>SUM(L15:L21)</f>
        <v>5442</v>
      </c>
      <c r="M14" s="111">
        <f t="shared" ref="M14:AI14" si="1">SUM(M15:M21)</f>
        <v>14580</v>
      </c>
      <c r="N14" s="111">
        <f t="shared" si="1"/>
        <v>22556</v>
      </c>
      <c r="O14" s="111">
        <f t="shared" si="1"/>
        <v>21832</v>
      </c>
      <c r="P14" s="111">
        <f t="shared" si="1"/>
        <v>21632</v>
      </c>
      <c r="Q14" s="111">
        <f t="shared" si="1"/>
        <v>23691</v>
      </c>
      <c r="R14" s="111">
        <f t="shared" si="1"/>
        <v>25448</v>
      </c>
      <c r="S14" s="111">
        <f t="shared" si="1"/>
        <v>26727</v>
      </c>
      <c r="T14" s="111">
        <f t="shared" si="1"/>
        <v>24571</v>
      </c>
      <c r="U14" s="111">
        <f t="shared" si="1"/>
        <v>21364</v>
      </c>
      <c r="V14" s="111">
        <f t="shared" si="1"/>
        <v>17363</v>
      </c>
      <c r="W14" s="111">
        <f t="shared" si="1"/>
        <v>17433</v>
      </c>
      <c r="X14" s="111">
        <f t="shared" si="1"/>
        <v>29865</v>
      </c>
      <c r="Y14" s="111">
        <f t="shared" si="1"/>
        <v>33433</v>
      </c>
      <c r="Z14" s="111">
        <f t="shared" si="1"/>
        <v>32580</v>
      </c>
      <c r="AA14" s="111">
        <f t="shared" si="1"/>
        <v>36771</v>
      </c>
      <c r="AB14" s="111">
        <f t="shared" si="1"/>
        <v>44922</v>
      </c>
      <c r="AC14" s="111">
        <f t="shared" si="1"/>
        <v>43499</v>
      </c>
      <c r="AD14" s="111">
        <f t="shared" si="1"/>
        <v>37218</v>
      </c>
      <c r="AE14" s="111">
        <f t="shared" si="1"/>
        <v>30179</v>
      </c>
      <c r="AF14" s="111">
        <f t="shared" si="1"/>
        <v>21787</v>
      </c>
      <c r="AG14" s="111">
        <f t="shared" si="1"/>
        <v>18476</v>
      </c>
      <c r="AH14" s="111">
        <f t="shared" si="1"/>
        <v>17955</v>
      </c>
      <c r="AI14" s="111">
        <f t="shared" si="1"/>
        <v>32107</v>
      </c>
      <c r="AJ14" s="112">
        <v>26047</v>
      </c>
      <c r="AK14" s="114">
        <v>27766</v>
      </c>
      <c r="AL14" s="114">
        <f>SUM(AL15:AL21)</f>
        <v>27425</v>
      </c>
      <c r="AM14" s="112">
        <f>SUM(AM15:AM21)</f>
        <v>28113</v>
      </c>
    </row>
    <row r="15" spans="1:39" x14ac:dyDescent="0.2">
      <c r="A15" s="10"/>
      <c r="B15" s="139" t="s">
        <v>23</v>
      </c>
      <c r="C15" s="141"/>
      <c r="D15" s="96" t="s">
        <v>74</v>
      </c>
      <c r="E15" s="50" t="s">
        <v>0</v>
      </c>
      <c r="F15" s="50">
        <v>146</v>
      </c>
      <c r="G15" s="50">
        <v>72</v>
      </c>
      <c r="H15" s="50">
        <v>54</v>
      </c>
      <c r="I15" s="50">
        <v>27</v>
      </c>
      <c r="J15" s="50">
        <v>35</v>
      </c>
      <c r="K15" s="50">
        <v>57</v>
      </c>
      <c r="L15" s="53">
        <v>49</v>
      </c>
      <c r="M15" s="53">
        <v>67</v>
      </c>
      <c r="N15" s="53">
        <v>105</v>
      </c>
      <c r="O15" s="53">
        <v>119</v>
      </c>
      <c r="P15" s="53">
        <v>108</v>
      </c>
      <c r="Q15" s="53">
        <v>112</v>
      </c>
      <c r="R15" s="53">
        <v>112</v>
      </c>
      <c r="S15" s="53">
        <v>101</v>
      </c>
      <c r="T15" s="47">
        <v>93</v>
      </c>
      <c r="U15" s="47">
        <v>45</v>
      </c>
      <c r="V15" s="47">
        <v>41</v>
      </c>
      <c r="W15" s="47">
        <v>40</v>
      </c>
      <c r="X15" s="63">
        <v>68</v>
      </c>
      <c r="Y15" s="64">
        <v>72</v>
      </c>
      <c r="Z15" s="48">
        <v>58</v>
      </c>
      <c r="AA15" s="48">
        <v>61</v>
      </c>
      <c r="AB15" s="48">
        <v>64</v>
      </c>
      <c r="AC15" s="48">
        <v>63</v>
      </c>
      <c r="AD15" s="58">
        <v>149</v>
      </c>
      <c r="AE15" s="48">
        <v>111</v>
      </c>
      <c r="AF15" s="48">
        <v>116</v>
      </c>
      <c r="AG15" s="59">
        <v>96</v>
      </c>
      <c r="AH15" s="65">
        <v>92</v>
      </c>
      <c r="AI15" s="59">
        <v>168</v>
      </c>
      <c r="AJ15" s="48">
        <v>122</v>
      </c>
      <c r="AK15" s="48">
        <v>155</v>
      </c>
      <c r="AL15" s="48">
        <v>127</v>
      </c>
      <c r="AM15" s="48">
        <v>97</v>
      </c>
    </row>
    <row r="16" spans="1:39" x14ac:dyDescent="0.2">
      <c r="A16" s="10"/>
      <c r="B16" s="139" t="s">
        <v>24</v>
      </c>
      <c r="C16" s="141"/>
      <c r="D16" s="96" t="s">
        <v>75</v>
      </c>
      <c r="E16" s="50" t="s">
        <v>0</v>
      </c>
      <c r="F16" s="50">
        <v>1710</v>
      </c>
      <c r="G16" s="50">
        <v>538</v>
      </c>
      <c r="H16" s="50">
        <v>645</v>
      </c>
      <c r="I16" s="50">
        <v>483</v>
      </c>
      <c r="J16" s="50">
        <v>528</v>
      </c>
      <c r="K16" s="50">
        <v>666</v>
      </c>
      <c r="L16" s="53">
        <v>1183</v>
      </c>
      <c r="M16" s="53">
        <v>2996</v>
      </c>
      <c r="N16" s="53">
        <v>4533</v>
      </c>
      <c r="O16" s="53">
        <v>4623</v>
      </c>
      <c r="P16" s="53">
        <v>4618</v>
      </c>
      <c r="Q16" s="53">
        <v>4660</v>
      </c>
      <c r="R16" s="53">
        <v>5128</v>
      </c>
      <c r="S16" s="53">
        <v>5094</v>
      </c>
      <c r="T16" s="47">
        <v>4492</v>
      </c>
      <c r="U16" s="47">
        <v>3884</v>
      </c>
      <c r="V16" s="47">
        <v>3074</v>
      </c>
      <c r="W16" s="47">
        <v>2881</v>
      </c>
      <c r="X16" s="63">
        <v>4647</v>
      </c>
      <c r="Y16" s="51">
        <v>5228</v>
      </c>
      <c r="Z16" s="48">
        <v>5533</v>
      </c>
      <c r="AA16" s="48">
        <v>6598</v>
      </c>
      <c r="AB16" s="56">
        <v>8190</v>
      </c>
      <c r="AC16" s="48">
        <v>8003</v>
      </c>
      <c r="AD16" s="58">
        <v>7047</v>
      </c>
      <c r="AE16" s="48">
        <v>6192</v>
      </c>
      <c r="AF16" s="48">
        <v>4467</v>
      </c>
      <c r="AG16" s="59">
        <v>3585</v>
      </c>
      <c r="AH16" s="52">
        <v>3571</v>
      </c>
      <c r="AI16" s="59">
        <v>6315</v>
      </c>
      <c r="AJ16" s="48">
        <v>5885</v>
      </c>
      <c r="AK16" s="99">
        <v>7405</v>
      </c>
      <c r="AL16" s="99">
        <v>7230</v>
      </c>
      <c r="AM16" s="48">
        <v>7281</v>
      </c>
    </row>
    <row r="17" spans="1:40" x14ac:dyDescent="0.2">
      <c r="A17" s="10"/>
      <c r="B17" s="139" t="s">
        <v>25</v>
      </c>
      <c r="C17" s="141"/>
      <c r="D17" s="96" t="s">
        <v>76</v>
      </c>
      <c r="E17" s="50" t="s">
        <v>0</v>
      </c>
      <c r="F17" s="50">
        <v>1973</v>
      </c>
      <c r="G17" s="50">
        <v>616</v>
      </c>
      <c r="H17" s="50">
        <v>678</v>
      </c>
      <c r="I17" s="50">
        <v>534</v>
      </c>
      <c r="J17" s="50">
        <v>533</v>
      </c>
      <c r="K17" s="50">
        <v>777</v>
      </c>
      <c r="L17" s="53">
        <v>1455</v>
      </c>
      <c r="M17" s="53">
        <v>4636</v>
      </c>
      <c r="N17" s="53">
        <v>6989</v>
      </c>
      <c r="O17" s="53">
        <v>7093</v>
      </c>
      <c r="P17" s="53">
        <v>6954</v>
      </c>
      <c r="Q17" s="53">
        <v>7717</v>
      </c>
      <c r="R17" s="53">
        <v>8208</v>
      </c>
      <c r="S17" s="53">
        <v>8819</v>
      </c>
      <c r="T17" s="47">
        <v>7993</v>
      </c>
      <c r="U17" s="47">
        <v>6761</v>
      </c>
      <c r="V17" s="47">
        <v>5140</v>
      </c>
      <c r="W17" s="47">
        <v>4901</v>
      </c>
      <c r="X17" s="63">
        <v>8647</v>
      </c>
      <c r="Y17" s="63">
        <v>9677</v>
      </c>
      <c r="Z17" s="48">
        <v>9180</v>
      </c>
      <c r="AA17" s="48">
        <v>10581</v>
      </c>
      <c r="AB17" s="62">
        <v>12932</v>
      </c>
      <c r="AC17" s="48">
        <v>12013</v>
      </c>
      <c r="AD17" s="58">
        <v>10021</v>
      </c>
      <c r="AE17" s="48">
        <v>7839</v>
      </c>
      <c r="AF17" s="48">
        <v>5264</v>
      </c>
      <c r="AG17" s="59">
        <v>4238</v>
      </c>
      <c r="AH17" s="65">
        <v>3902</v>
      </c>
      <c r="AI17" s="59">
        <v>7592</v>
      </c>
      <c r="AJ17" s="48">
        <v>5874</v>
      </c>
      <c r="AK17" s="48">
        <v>5690</v>
      </c>
      <c r="AL17" s="48">
        <v>5431</v>
      </c>
      <c r="AM17" s="48">
        <v>5412</v>
      </c>
    </row>
    <row r="18" spans="1:40" x14ac:dyDescent="0.2">
      <c r="A18" s="10"/>
      <c r="B18" s="139" t="s">
        <v>81</v>
      </c>
      <c r="C18" s="140"/>
      <c r="D18" s="35" t="s">
        <v>15</v>
      </c>
      <c r="E18" s="50" t="s">
        <v>0</v>
      </c>
      <c r="F18" s="50">
        <v>235</v>
      </c>
      <c r="G18" s="50">
        <v>58</v>
      </c>
      <c r="H18" s="50">
        <v>94</v>
      </c>
      <c r="I18" s="50">
        <v>59</v>
      </c>
      <c r="J18" s="50">
        <v>85</v>
      </c>
      <c r="K18" s="50">
        <v>130</v>
      </c>
      <c r="L18" s="53">
        <v>220</v>
      </c>
      <c r="M18" s="53">
        <v>457</v>
      </c>
      <c r="N18" s="53">
        <v>974</v>
      </c>
      <c r="O18" s="53">
        <v>872</v>
      </c>
      <c r="P18" s="53">
        <v>756</v>
      </c>
      <c r="Q18" s="53">
        <v>860</v>
      </c>
      <c r="R18" s="53">
        <v>882</v>
      </c>
      <c r="S18" s="53">
        <v>924</v>
      </c>
      <c r="T18" s="47">
        <v>812</v>
      </c>
      <c r="U18" s="47">
        <v>663</v>
      </c>
      <c r="V18" s="47">
        <v>480</v>
      </c>
      <c r="W18" s="47">
        <v>472</v>
      </c>
      <c r="X18" s="63">
        <v>907</v>
      </c>
      <c r="Y18" s="63">
        <v>853</v>
      </c>
      <c r="Z18" s="48">
        <v>797</v>
      </c>
      <c r="AA18" s="63">
        <v>615</v>
      </c>
      <c r="AB18" s="49">
        <v>689</v>
      </c>
      <c r="AC18" s="48">
        <v>992</v>
      </c>
      <c r="AD18" s="58">
        <v>772</v>
      </c>
      <c r="AE18" s="48">
        <v>615</v>
      </c>
      <c r="AF18" s="48">
        <v>413</v>
      </c>
      <c r="AG18" s="59">
        <v>312</v>
      </c>
      <c r="AH18" s="52">
        <v>302</v>
      </c>
      <c r="AI18" s="59">
        <v>605</v>
      </c>
      <c r="AJ18" s="48">
        <v>495</v>
      </c>
      <c r="AK18" s="48">
        <v>637</v>
      </c>
      <c r="AL18" s="48">
        <v>562</v>
      </c>
      <c r="AM18" s="48">
        <v>546</v>
      </c>
    </row>
    <row r="19" spans="1:40" ht="12" customHeight="1" x14ac:dyDescent="0.2">
      <c r="A19" s="10"/>
      <c r="B19" s="139" t="s">
        <v>26</v>
      </c>
      <c r="C19" s="140"/>
      <c r="D19" s="35" t="s">
        <v>16</v>
      </c>
      <c r="E19" s="50" t="s">
        <v>0</v>
      </c>
      <c r="F19" s="50">
        <v>2671</v>
      </c>
      <c r="G19" s="50">
        <v>612</v>
      </c>
      <c r="H19" s="50">
        <v>611</v>
      </c>
      <c r="I19" s="50">
        <v>446</v>
      </c>
      <c r="J19" s="50">
        <f>52+92+336</f>
        <v>480</v>
      </c>
      <c r="K19" s="50">
        <f>74+149+596</f>
        <v>819</v>
      </c>
      <c r="L19" s="53">
        <v>1942</v>
      </c>
      <c r="M19" s="53">
        <v>5122</v>
      </c>
      <c r="N19" s="53">
        <v>7613</v>
      </c>
      <c r="O19" s="53">
        <v>7007</v>
      </c>
      <c r="P19" s="53">
        <v>6849</v>
      </c>
      <c r="Q19" s="53">
        <v>7727</v>
      </c>
      <c r="R19" s="53">
        <v>8314</v>
      </c>
      <c r="S19" s="53">
        <v>8749</v>
      </c>
      <c r="T19" s="47">
        <v>8116</v>
      </c>
      <c r="U19" s="47">
        <v>7173</v>
      </c>
      <c r="V19" s="47">
        <v>6078</v>
      </c>
      <c r="W19" s="47">
        <v>6197</v>
      </c>
      <c r="X19" s="63">
        <v>10471</v>
      </c>
      <c r="Y19" s="63">
        <v>11817</v>
      </c>
      <c r="Z19" s="48">
        <v>11382</v>
      </c>
      <c r="AA19" s="63">
        <v>12547</v>
      </c>
      <c r="AB19" s="49">
        <v>15030</v>
      </c>
      <c r="AC19" s="48">
        <v>14732</v>
      </c>
      <c r="AD19" s="58">
        <v>12307</v>
      </c>
      <c r="AE19" s="48">
        <v>9614</v>
      </c>
      <c r="AF19" s="48">
        <v>7009</v>
      </c>
      <c r="AG19" s="59">
        <v>5997</v>
      </c>
      <c r="AH19" s="52">
        <v>5815</v>
      </c>
      <c r="AI19" s="59">
        <v>10665</v>
      </c>
      <c r="AJ19" s="48">
        <f>AJ14-AJ15-AJ16-AJ17-AJ18-AJ20-AJ21</f>
        <v>8386</v>
      </c>
      <c r="AK19" s="48">
        <f>AK14-AK15-AK16-AK17-AK18-AK20-AK21</f>
        <v>7937</v>
      </c>
      <c r="AL19" s="48">
        <v>7862</v>
      </c>
      <c r="AM19" s="48">
        <v>8176</v>
      </c>
    </row>
    <row r="20" spans="1:40" x14ac:dyDescent="0.2">
      <c r="A20" s="10"/>
      <c r="B20" s="139" t="s">
        <v>72</v>
      </c>
      <c r="C20" s="141"/>
      <c r="D20" s="96" t="s">
        <v>77</v>
      </c>
      <c r="E20" s="50" t="s">
        <v>0</v>
      </c>
      <c r="F20" s="50" t="s">
        <v>0</v>
      </c>
      <c r="G20" s="50">
        <v>11</v>
      </c>
      <c r="H20" s="50">
        <v>4</v>
      </c>
      <c r="I20" s="50">
        <v>3</v>
      </c>
      <c r="J20" s="50">
        <v>2</v>
      </c>
      <c r="K20" s="50">
        <f>8</f>
        <v>8</v>
      </c>
      <c r="L20" s="53">
        <v>24</v>
      </c>
      <c r="M20" s="53">
        <v>94</v>
      </c>
      <c r="N20" s="53">
        <v>346</v>
      </c>
      <c r="O20" s="53">
        <v>162</v>
      </c>
      <c r="P20" s="53">
        <v>402</v>
      </c>
      <c r="Q20" s="53">
        <v>328</v>
      </c>
      <c r="R20" s="53">
        <v>311</v>
      </c>
      <c r="S20" s="53">
        <v>310</v>
      </c>
      <c r="T20" s="47">
        <v>297</v>
      </c>
      <c r="U20" s="47">
        <v>295</v>
      </c>
      <c r="V20" s="47">
        <v>235</v>
      </c>
      <c r="W20" s="47">
        <v>273</v>
      </c>
      <c r="X20" s="63">
        <v>474</v>
      </c>
      <c r="Y20" s="63">
        <v>562</v>
      </c>
      <c r="Z20" s="48">
        <v>551</v>
      </c>
      <c r="AA20" s="48">
        <v>609</v>
      </c>
      <c r="AB20" s="48">
        <v>802</v>
      </c>
      <c r="AC20" s="48">
        <v>718</v>
      </c>
      <c r="AD20" s="58">
        <v>641</v>
      </c>
      <c r="AE20" s="48">
        <v>528</v>
      </c>
      <c r="AF20" s="48">
        <v>362</v>
      </c>
      <c r="AG20" s="59">
        <v>333</v>
      </c>
      <c r="AH20" s="65">
        <v>338</v>
      </c>
      <c r="AI20" s="59">
        <v>619</v>
      </c>
      <c r="AJ20" s="48">
        <v>435</v>
      </c>
      <c r="AK20" s="99">
        <v>525</v>
      </c>
      <c r="AL20" s="99">
        <v>510</v>
      </c>
      <c r="AM20" s="48">
        <v>551</v>
      </c>
    </row>
    <row r="21" spans="1:40" x14ac:dyDescent="0.2">
      <c r="A21" s="10"/>
      <c r="B21" s="139" t="s">
        <v>73</v>
      </c>
      <c r="C21" s="141"/>
      <c r="D21" s="96" t="s">
        <v>78</v>
      </c>
      <c r="E21" s="50" t="s">
        <v>0</v>
      </c>
      <c r="F21" s="50">
        <v>1590</v>
      </c>
      <c r="G21" s="50">
        <v>303</v>
      </c>
      <c r="H21" s="50">
        <v>304</v>
      </c>
      <c r="I21" s="50">
        <v>190</v>
      </c>
      <c r="J21" s="50">
        <v>191</v>
      </c>
      <c r="K21" s="50">
        <v>253</v>
      </c>
      <c r="L21" s="53">
        <v>569</v>
      </c>
      <c r="M21" s="53">
        <v>1208</v>
      </c>
      <c r="N21" s="53">
        <v>1996</v>
      </c>
      <c r="O21" s="53">
        <v>1956</v>
      </c>
      <c r="P21" s="53">
        <v>1945</v>
      </c>
      <c r="Q21" s="53">
        <v>2287</v>
      </c>
      <c r="R21" s="53">
        <v>2493</v>
      </c>
      <c r="S21" s="53">
        <v>2730</v>
      </c>
      <c r="T21" s="47">
        <v>2768</v>
      </c>
      <c r="U21" s="47">
        <v>2543</v>
      </c>
      <c r="V21" s="47">
        <v>2315</v>
      </c>
      <c r="W21" s="47">
        <v>2669</v>
      </c>
      <c r="X21" s="63">
        <v>4651</v>
      </c>
      <c r="Y21" s="63">
        <v>5224</v>
      </c>
      <c r="Z21" s="48">
        <v>5079</v>
      </c>
      <c r="AA21" s="48">
        <v>5760</v>
      </c>
      <c r="AB21" s="48">
        <v>7215</v>
      </c>
      <c r="AC21" s="48">
        <v>6978</v>
      </c>
      <c r="AD21" s="58">
        <v>6281</v>
      </c>
      <c r="AE21" s="48">
        <v>5280</v>
      </c>
      <c r="AF21" s="48">
        <v>4156</v>
      </c>
      <c r="AG21" s="59">
        <v>3915</v>
      </c>
      <c r="AH21" s="48">
        <v>3935</v>
      </c>
      <c r="AI21" s="59">
        <v>6143</v>
      </c>
      <c r="AJ21" s="48">
        <v>4850</v>
      </c>
      <c r="AK21" s="48">
        <v>5417</v>
      </c>
      <c r="AL21" s="48">
        <v>5703</v>
      </c>
      <c r="AM21" s="48">
        <v>6050</v>
      </c>
    </row>
    <row r="22" spans="1:40" x14ac:dyDescent="0.2">
      <c r="A22" s="142" t="s">
        <v>57</v>
      </c>
      <c r="B22" s="142"/>
      <c r="C22" s="144"/>
      <c r="D22" s="104" t="s">
        <v>27</v>
      </c>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6"/>
      <c r="AM22" s="106"/>
      <c r="AN22" s="37"/>
    </row>
    <row r="23" spans="1:40" x14ac:dyDescent="0.2">
      <c r="A23" s="7"/>
      <c r="B23" s="139" t="s">
        <v>28</v>
      </c>
      <c r="C23" s="140"/>
      <c r="D23" s="35" t="s">
        <v>29</v>
      </c>
      <c r="E23" s="50" t="s">
        <v>0</v>
      </c>
      <c r="F23" s="50">
        <v>2922</v>
      </c>
      <c r="G23" s="50">
        <v>1482</v>
      </c>
      <c r="H23" s="50">
        <v>1573</v>
      </c>
      <c r="I23" s="50">
        <v>1114</v>
      </c>
      <c r="J23" s="50">
        <v>1157</v>
      </c>
      <c r="K23" s="50">
        <v>1561</v>
      </c>
      <c r="L23" s="50">
        <v>2999</v>
      </c>
      <c r="M23" s="50">
        <v>7249</v>
      </c>
      <c r="N23" s="50">
        <v>7907</v>
      </c>
      <c r="O23" s="50">
        <v>7280</v>
      </c>
      <c r="P23" s="53">
        <v>7604</v>
      </c>
      <c r="Q23" s="53">
        <v>7707</v>
      </c>
      <c r="R23" s="53">
        <v>8407</v>
      </c>
      <c r="S23" s="53">
        <v>8874</v>
      </c>
      <c r="T23" s="47">
        <v>8150</v>
      </c>
      <c r="U23" s="47">
        <v>7361</v>
      </c>
      <c r="V23" s="47">
        <v>6641</v>
      </c>
      <c r="W23" s="47">
        <v>7718</v>
      </c>
      <c r="X23" s="47">
        <v>11704</v>
      </c>
      <c r="Y23" s="66">
        <v>11954</v>
      </c>
      <c r="Z23" s="48">
        <v>10351</v>
      </c>
      <c r="AA23" s="48">
        <v>10071</v>
      </c>
      <c r="AB23" s="48">
        <v>10180</v>
      </c>
      <c r="AC23" s="48">
        <v>10044</v>
      </c>
      <c r="AD23" s="58">
        <v>8930</v>
      </c>
      <c r="AE23" s="48">
        <v>7993</v>
      </c>
      <c r="AF23" s="48">
        <v>6803</v>
      </c>
      <c r="AG23" s="59">
        <v>7037</v>
      </c>
      <c r="AH23" s="52">
        <v>6978</v>
      </c>
      <c r="AI23" s="59">
        <v>9291</v>
      </c>
      <c r="AJ23" s="48">
        <v>6782</v>
      </c>
      <c r="AK23" s="100">
        <v>8717</v>
      </c>
      <c r="AL23" s="100">
        <v>8162</v>
      </c>
      <c r="AM23" s="100">
        <v>8223</v>
      </c>
    </row>
    <row r="24" spans="1:40" x14ac:dyDescent="0.2">
      <c r="A24" s="7"/>
      <c r="B24" s="139" t="s">
        <v>37</v>
      </c>
      <c r="C24" s="140"/>
      <c r="D24" s="35" t="s">
        <v>30</v>
      </c>
      <c r="E24" s="50" t="s">
        <v>0</v>
      </c>
      <c r="F24" s="50">
        <v>2541</v>
      </c>
      <c r="G24" s="50">
        <v>323</v>
      </c>
      <c r="H24" s="50">
        <v>462</v>
      </c>
      <c r="I24" s="50">
        <v>346</v>
      </c>
      <c r="J24" s="50">
        <v>394</v>
      </c>
      <c r="K24" s="50">
        <v>606</v>
      </c>
      <c r="L24" s="50">
        <v>1362</v>
      </c>
      <c r="M24" s="50">
        <v>3862</v>
      </c>
      <c r="N24" s="50">
        <v>5789</v>
      </c>
      <c r="O24" s="50">
        <v>4660</v>
      </c>
      <c r="P24" s="53">
        <v>4920</v>
      </c>
      <c r="Q24" s="53">
        <v>5795</v>
      </c>
      <c r="R24" s="53">
        <v>6090</v>
      </c>
      <c r="S24" s="53">
        <v>6027</v>
      </c>
      <c r="T24" s="47">
        <v>5427</v>
      </c>
      <c r="U24" s="47">
        <v>4695</v>
      </c>
      <c r="V24" s="47">
        <v>3687</v>
      </c>
      <c r="W24" s="47">
        <v>4000</v>
      </c>
      <c r="X24" s="47">
        <v>8281</v>
      </c>
      <c r="Y24" s="66">
        <v>7612</v>
      </c>
      <c r="Z24" s="48">
        <v>7430</v>
      </c>
      <c r="AA24" s="48">
        <v>8104</v>
      </c>
      <c r="AB24" s="58">
        <v>9190</v>
      </c>
      <c r="AC24" s="48">
        <v>8001</v>
      </c>
      <c r="AD24" s="58">
        <v>6925</v>
      </c>
      <c r="AE24" s="48">
        <v>5830</v>
      </c>
      <c r="AF24" s="48">
        <v>4501</v>
      </c>
      <c r="AG24" s="59">
        <v>4201</v>
      </c>
      <c r="AH24" s="52">
        <v>4474</v>
      </c>
      <c r="AI24" s="59">
        <v>8014</v>
      </c>
      <c r="AJ24" s="48">
        <v>4703</v>
      </c>
      <c r="AK24" s="99">
        <v>7358</v>
      </c>
      <c r="AL24" s="99">
        <v>6118</v>
      </c>
      <c r="AM24" s="99">
        <v>6438</v>
      </c>
    </row>
    <row r="25" spans="1:40" x14ac:dyDescent="0.2">
      <c r="A25" s="7"/>
      <c r="B25" s="139" t="s">
        <v>38</v>
      </c>
      <c r="C25" s="140"/>
      <c r="D25" s="35" t="s">
        <v>31</v>
      </c>
      <c r="E25" s="50" t="s">
        <v>0</v>
      </c>
      <c r="F25" s="50">
        <v>1202</v>
      </c>
      <c r="G25" s="50">
        <v>97</v>
      </c>
      <c r="H25" s="50">
        <v>118</v>
      </c>
      <c r="I25" s="50">
        <v>101</v>
      </c>
      <c r="J25" s="50">
        <v>104</v>
      </c>
      <c r="K25" s="50">
        <v>207</v>
      </c>
      <c r="L25" s="50">
        <v>447</v>
      </c>
      <c r="M25" s="50">
        <v>1345</v>
      </c>
      <c r="N25" s="50">
        <v>2970</v>
      </c>
      <c r="O25" s="50">
        <v>2475</v>
      </c>
      <c r="P25" s="53">
        <v>2149</v>
      </c>
      <c r="Q25" s="53">
        <v>2699</v>
      </c>
      <c r="R25" s="53">
        <v>2805</v>
      </c>
      <c r="S25" s="53">
        <v>3132</v>
      </c>
      <c r="T25" s="47">
        <v>2872</v>
      </c>
      <c r="U25" s="47">
        <v>2371</v>
      </c>
      <c r="V25" s="47">
        <v>1814</v>
      </c>
      <c r="W25" s="47">
        <v>1686</v>
      </c>
      <c r="X25" s="47">
        <v>4037</v>
      </c>
      <c r="Y25" s="66">
        <v>3834</v>
      </c>
      <c r="Z25" s="48">
        <v>3816</v>
      </c>
      <c r="AA25" s="48">
        <v>4843</v>
      </c>
      <c r="AB25" s="48">
        <v>5587</v>
      </c>
      <c r="AC25" s="48">
        <v>4907</v>
      </c>
      <c r="AD25" s="58">
        <v>3929</v>
      </c>
      <c r="AE25" s="48">
        <v>3202</v>
      </c>
      <c r="AF25" s="48">
        <v>2340</v>
      </c>
      <c r="AG25" s="59">
        <v>1940</v>
      </c>
      <c r="AH25" s="52">
        <v>2089</v>
      </c>
      <c r="AI25" s="59">
        <v>5590</v>
      </c>
      <c r="AJ25" s="48">
        <v>2633</v>
      </c>
      <c r="AK25" s="99">
        <v>2556</v>
      </c>
      <c r="AL25" s="99">
        <v>2997</v>
      </c>
      <c r="AM25" s="99">
        <v>3056</v>
      </c>
    </row>
    <row r="26" spans="1:40" x14ac:dyDescent="0.2">
      <c r="A26" s="7"/>
      <c r="B26" s="139" t="s">
        <v>39</v>
      </c>
      <c r="C26" s="140"/>
      <c r="D26" s="35" t="s">
        <v>32</v>
      </c>
      <c r="E26" s="50" t="s">
        <v>0</v>
      </c>
      <c r="F26" s="50">
        <v>1018</v>
      </c>
      <c r="G26" s="50">
        <v>100</v>
      </c>
      <c r="H26" s="50">
        <v>122</v>
      </c>
      <c r="I26" s="50">
        <v>66</v>
      </c>
      <c r="J26" s="50">
        <v>73</v>
      </c>
      <c r="K26" s="50">
        <v>125</v>
      </c>
      <c r="L26" s="50">
        <v>257</v>
      </c>
      <c r="M26" s="50">
        <v>1031</v>
      </c>
      <c r="N26" s="50">
        <v>2316</v>
      </c>
      <c r="O26" s="50">
        <v>1907</v>
      </c>
      <c r="P26" s="53">
        <v>1758</v>
      </c>
      <c r="Q26" s="53">
        <v>1975</v>
      </c>
      <c r="R26" s="53">
        <v>2098</v>
      </c>
      <c r="S26" s="53">
        <v>2281</v>
      </c>
      <c r="T26" s="47">
        <v>1829</v>
      </c>
      <c r="U26" s="47">
        <v>1737</v>
      </c>
      <c r="V26" s="47">
        <v>1278</v>
      </c>
      <c r="W26" s="47">
        <v>1131</v>
      </c>
      <c r="X26" s="47">
        <v>2401</v>
      </c>
      <c r="Y26" s="66">
        <v>3095</v>
      </c>
      <c r="Z26" s="48">
        <v>2788</v>
      </c>
      <c r="AA26" s="48">
        <v>3911</v>
      </c>
      <c r="AB26" s="48">
        <v>5068</v>
      </c>
      <c r="AC26" s="48">
        <v>3980</v>
      </c>
      <c r="AD26" s="58">
        <v>3216</v>
      </c>
      <c r="AE26" s="48">
        <v>2314</v>
      </c>
      <c r="AF26" s="48">
        <v>1569</v>
      </c>
      <c r="AG26" s="59">
        <v>1230</v>
      </c>
      <c r="AH26" s="52">
        <v>1243</v>
      </c>
      <c r="AI26" s="59">
        <v>3402</v>
      </c>
      <c r="AJ26" s="48">
        <v>2361</v>
      </c>
      <c r="AK26" s="99">
        <v>1791</v>
      </c>
      <c r="AL26" s="99">
        <v>2180</v>
      </c>
      <c r="AM26" s="99">
        <v>2285</v>
      </c>
    </row>
    <row r="27" spans="1:40" x14ac:dyDescent="0.2">
      <c r="A27" s="7"/>
      <c r="B27" s="139" t="s">
        <v>40</v>
      </c>
      <c r="C27" s="141"/>
      <c r="D27" s="34" t="s">
        <v>58</v>
      </c>
      <c r="E27" s="50" t="s">
        <v>0</v>
      </c>
      <c r="F27" s="50">
        <v>642</v>
      </c>
      <c r="G27" s="50">
        <v>208</v>
      </c>
      <c r="H27" s="50">
        <v>115</v>
      </c>
      <c r="I27" s="53">
        <v>115</v>
      </c>
      <c r="J27" s="53">
        <v>126</v>
      </c>
      <c r="K27" s="53">
        <v>211</v>
      </c>
      <c r="L27" s="53">
        <v>377</v>
      </c>
      <c r="M27" s="53">
        <v>1093</v>
      </c>
      <c r="N27" s="53">
        <v>3574</v>
      </c>
      <c r="O27" s="53">
        <v>5510</v>
      </c>
      <c r="P27" s="53">
        <v>5201</v>
      </c>
      <c r="Q27" s="53">
        <v>5515</v>
      </c>
      <c r="R27" s="53">
        <v>6048</v>
      </c>
      <c r="S27" s="53">
        <v>6413</v>
      </c>
      <c r="T27" s="47">
        <v>6293</v>
      </c>
      <c r="U27" s="47">
        <v>5200</v>
      </c>
      <c r="V27" s="47">
        <v>3943</v>
      </c>
      <c r="W27" s="47">
        <v>2898</v>
      </c>
      <c r="X27" s="47">
        <v>3442</v>
      </c>
      <c r="Y27" s="66">
        <v>6938</v>
      </c>
      <c r="Z27" s="48">
        <v>8195</v>
      </c>
      <c r="AA27" s="48">
        <v>9842</v>
      </c>
      <c r="AB27" s="48">
        <v>14897</v>
      </c>
      <c r="AC27" s="48">
        <v>16567</v>
      </c>
      <c r="AD27" s="58">
        <v>14218</v>
      </c>
      <c r="AE27" s="48">
        <v>10840</v>
      </c>
      <c r="AF27" s="48">
        <v>6574</v>
      </c>
      <c r="AG27" s="59">
        <v>4068</v>
      </c>
      <c r="AH27" s="52">
        <v>3171</v>
      </c>
      <c r="AI27" s="59">
        <v>5810</v>
      </c>
      <c r="AJ27" s="48">
        <v>9568</v>
      </c>
      <c r="AK27" s="99">
        <v>7344</v>
      </c>
      <c r="AL27" s="99">
        <v>7968</v>
      </c>
      <c r="AM27" s="99">
        <v>8111</v>
      </c>
    </row>
    <row r="28" spans="1:40" x14ac:dyDescent="0.2">
      <c r="A28" s="10"/>
      <c r="B28" s="10"/>
      <c r="C28" s="11" t="s">
        <v>41</v>
      </c>
      <c r="D28" s="31" t="s">
        <v>33</v>
      </c>
      <c r="E28" s="50" t="s">
        <v>0</v>
      </c>
      <c r="F28" s="50" t="s">
        <v>0</v>
      </c>
      <c r="G28" s="50" t="s">
        <v>0</v>
      </c>
      <c r="H28" s="50" t="s">
        <v>0</v>
      </c>
      <c r="I28" s="53">
        <v>57</v>
      </c>
      <c r="J28" s="53">
        <v>65</v>
      </c>
      <c r="K28" s="53">
        <v>123</v>
      </c>
      <c r="L28" s="53">
        <v>224</v>
      </c>
      <c r="M28" s="53">
        <v>679</v>
      </c>
      <c r="N28" s="53">
        <v>2089</v>
      </c>
      <c r="O28" s="53">
        <v>3152</v>
      </c>
      <c r="P28" s="53">
        <v>2845</v>
      </c>
      <c r="Q28" s="53">
        <v>2975</v>
      </c>
      <c r="R28" s="53">
        <v>3287</v>
      </c>
      <c r="S28" s="53">
        <v>3635</v>
      </c>
      <c r="T28" s="47">
        <v>3586</v>
      </c>
      <c r="U28" s="47">
        <v>2981</v>
      </c>
      <c r="V28" s="47">
        <v>2259</v>
      </c>
      <c r="W28" s="47">
        <v>1636</v>
      </c>
      <c r="X28" s="47">
        <v>1799</v>
      </c>
      <c r="Y28" s="66">
        <v>3600</v>
      </c>
      <c r="Z28" s="48">
        <v>4284</v>
      </c>
      <c r="AA28" s="48">
        <v>5045</v>
      </c>
      <c r="AB28" s="67">
        <v>7560</v>
      </c>
      <c r="AC28" s="48">
        <v>8549</v>
      </c>
      <c r="AD28" s="58">
        <v>7604</v>
      </c>
      <c r="AE28" s="48">
        <v>5735</v>
      </c>
      <c r="AF28" s="48">
        <v>3513</v>
      </c>
      <c r="AG28" s="59">
        <v>2148</v>
      </c>
      <c r="AH28" s="48">
        <v>1652</v>
      </c>
      <c r="AI28" s="59">
        <v>3000</v>
      </c>
      <c r="AJ28" s="48">
        <v>4952</v>
      </c>
      <c r="AK28" s="99">
        <v>3835</v>
      </c>
      <c r="AL28" s="99">
        <v>4597</v>
      </c>
      <c r="AM28" s="99">
        <v>4645</v>
      </c>
    </row>
    <row r="29" spans="1:40" x14ac:dyDescent="0.2">
      <c r="A29" s="139" t="s">
        <v>42</v>
      </c>
      <c r="B29" s="153"/>
      <c r="C29" s="141"/>
      <c r="D29" s="30" t="s">
        <v>34</v>
      </c>
      <c r="E29" s="50" t="s">
        <v>0</v>
      </c>
      <c r="F29" s="50" t="s">
        <v>0</v>
      </c>
      <c r="G29" s="50" t="s">
        <v>0</v>
      </c>
      <c r="H29" s="50" t="s">
        <v>0</v>
      </c>
      <c r="I29" s="50" t="s">
        <v>0</v>
      </c>
      <c r="J29" s="50" t="s">
        <v>0</v>
      </c>
      <c r="K29" s="50" t="s">
        <v>0</v>
      </c>
      <c r="L29" s="50" t="s">
        <v>0</v>
      </c>
      <c r="M29" s="50" t="s">
        <v>0</v>
      </c>
      <c r="N29" s="50" t="s">
        <v>0</v>
      </c>
      <c r="O29" s="50" t="s">
        <v>0</v>
      </c>
      <c r="P29" s="50" t="s">
        <v>0</v>
      </c>
      <c r="Q29" s="53">
        <v>286</v>
      </c>
      <c r="R29" s="53">
        <v>295</v>
      </c>
      <c r="S29" s="53">
        <v>309</v>
      </c>
      <c r="T29" s="47">
        <v>326</v>
      </c>
      <c r="U29" s="47">
        <v>328</v>
      </c>
      <c r="V29" s="47">
        <v>318</v>
      </c>
      <c r="W29" s="47">
        <v>261</v>
      </c>
      <c r="X29" s="47">
        <v>215</v>
      </c>
      <c r="Y29" s="68">
        <v>259</v>
      </c>
      <c r="Z29" s="48">
        <v>303</v>
      </c>
      <c r="AA29" s="48">
        <v>332</v>
      </c>
      <c r="AB29" s="67">
        <v>386.53666355015361</v>
      </c>
      <c r="AC29" s="48">
        <v>444</v>
      </c>
      <c r="AD29" s="58">
        <v>482</v>
      </c>
      <c r="AE29" s="48">
        <v>492</v>
      </c>
      <c r="AF29" s="48">
        <v>469</v>
      </c>
      <c r="AG29" s="59">
        <v>385</v>
      </c>
      <c r="AH29" s="69">
        <v>318</v>
      </c>
      <c r="AI29" s="59">
        <v>295</v>
      </c>
      <c r="AJ29" s="48">
        <v>404</v>
      </c>
      <c r="AK29" s="99">
        <v>370</v>
      </c>
      <c r="AL29" s="99">
        <v>395</v>
      </c>
      <c r="AM29" s="99">
        <v>407</v>
      </c>
    </row>
    <row r="30" spans="1:40" s="5" customFormat="1" x14ac:dyDescent="0.2">
      <c r="A30" s="151" t="s">
        <v>43</v>
      </c>
      <c r="B30" s="151"/>
      <c r="C30" s="152"/>
      <c r="D30" s="107" t="s">
        <v>35</v>
      </c>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9"/>
      <c r="AM30" s="109"/>
      <c r="AN30" s="14"/>
    </row>
    <row r="31" spans="1:40" s="5" customFormat="1" x14ac:dyDescent="0.2">
      <c r="A31" s="10"/>
      <c r="B31" s="10"/>
      <c r="C31" s="11" t="s">
        <v>82</v>
      </c>
      <c r="D31" s="31" t="s">
        <v>36</v>
      </c>
      <c r="E31" s="103" t="s">
        <v>0</v>
      </c>
      <c r="F31" s="103">
        <f>925+914</f>
        <v>1839</v>
      </c>
      <c r="G31" s="103">
        <f>294+256</f>
        <v>550</v>
      </c>
      <c r="H31" s="103">
        <f>283+253</f>
        <v>536</v>
      </c>
      <c r="I31" s="53">
        <f>166+148</f>
        <v>314</v>
      </c>
      <c r="J31" s="53">
        <v>382</v>
      </c>
      <c r="K31" s="53">
        <v>503</v>
      </c>
      <c r="L31" s="53">
        <v>1262</v>
      </c>
      <c r="M31" s="53">
        <v>4432</v>
      </c>
      <c r="N31" s="53">
        <v>6258</v>
      </c>
      <c r="O31" s="53">
        <v>5252</v>
      </c>
      <c r="P31" s="53">
        <v>5108</v>
      </c>
      <c r="Q31" s="53">
        <v>5430</v>
      </c>
      <c r="R31" s="53">
        <v>5481</v>
      </c>
      <c r="S31" s="53">
        <v>4919</v>
      </c>
      <c r="T31" s="47">
        <v>3932</v>
      </c>
      <c r="U31" s="47">
        <v>3218</v>
      </c>
      <c r="V31" s="47">
        <v>2328</v>
      </c>
      <c r="W31" s="47">
        <v>2452</v>
      </c>
      <c r="X31" s="47">
        <v>4796</v>
      </c>
      <c r="Y31" s="47">
        <v>4873</v>
      </c>
      <c r="Z31" s="48">
        <v>5066</v>
      </c>
      <c r="AA31" s="48">
        <v>5576</v>
      </c>
      <c r="AB31" s="48">
        <v>6335</v>
      </c>
      <c r="AC31" s="48">
        <v>5420</v>
      </c>
      <c r="AD31" s="58">
        <v>4090</v>
      </c>
      <c r="AE31" s="48">
        <v>2941</v>
      </c>
      <c r="AF31" s="48">
        <v>1873</v>
      </c>
      <c r="AG31" s="59">
        <v>1582</v>
      </c>
      <c r="AH31" s="48">
        <v>1651</v>
      </c>
      <c r="AI31" s="59">
        <v>2985</v>
      </c>
      <c r="AJ31" s="48">
        <v>2283</v>
      </c>
      <c r="AK31" s="58">
        <v>2738</v>
      </c>
      <c r="AL31" s="58">
        <v>2969</v>
      </c>
      <c r="AM31" s="58">
        <v>3237</v>
      </c>
    </row>
    <row r="32" spans="1:40" s="5" customFormat="1" x14ac:dyDescent="0.2">
      <c r="A32" s="10"/>
      <c r="B32" s="10"/>
      <c r="C32" s="11" t="s">
        <v>83</v>
      </c>
      <c r="D32" s="31" t="s">
        <v>88</v>
      </c>
      <c r="E32" s="103" t="s">
        <v>0</v>
      </c>
      <c r="F32" s="134">
        <f>1001+2042+2458+646</f>
        <v>6147</v>
      </c>
      <c r="G32" s="103">
        <f>269+204</f>
        <v>473</v>
      </c>
      <c r="H32" s="103">
        <f>301+219</f>
        <v>520</v>
      </c>
      <c r="I32" s="53">
        <f>193+158</f>
        <v>351</v>
      </c>
      <c r="J32" s="53">
        <v>356</v>
      </c>
      <c r="K32" s="53">
        <v>540</v>
      </c>
      <c r="L32" s="53">
        <v>1091</v>
      </c>
      <c r="M32" s="53">
        <v>2997</v>
      </c>
      <c r="N32" s="53">
        <v>4903</v>
      </c>
      <c r="O32" s="53">
        <v>4933</v>
      </c>
      <c r="P32" s="53">
        <v>5236</v>
      </c>
      <c r="Q32" s="53">
        <v>5855</v>
      </c>
      <c r="R32" s="53">
        <v>6503</v>
      </c>
      <c r="S32" s="53">
        <v>6807</v>
      </c>
      <c r="T32" s="47">
        <v>6282</v>
      </c>
      <c r="U32" s="47">
        <v>5455</v>
      </c>
      <c r="V32" s="47">
        <v>4444</v>
      </c>
      <c r="W32" s="47">
        <v>4772</v>
      </c>
      <c r="X32" s="47">
        <v>8560</v>
      </c>
      <c r="Y32" s="47">
        <v>8740</v>
      </c>
      <c r="Z32" s="48">
        <v>8390</v>
      </c>
      <c r="AA32" s="48">
        <v>9315</v>
      </c>
      <c r="AB32" s="48">
        <v>11130</v>
      </c>
      <c r="AC32" s="48">
        <v>10491</v>
      </c>
      <c r="AD32" s="58">
        <v>8776</v>
      </c>
      <c r="AE32" s="48">
        <v>6920</v>
      </c>
      <c r="AF32" s="48">
        <v>4910</v>
      </c>
      <c r="AG32" s="59">
        <v>4237</v>
      </c>
      <c r="AH32" s="48">
        <v>4129</v>
      </c>
      <c r="AI32" s="59">
        <v>7413</v>
      </c>
      <c r="AJ32" s="48">
        <v>5360</v>
      </c>
      <c r="AK32" s="58">
        <v>5387</v>
      </c>
      <c r="AL32" s="58">
        <v>5446</v>
      </c>
      <c r="AM32" s="58">
        <v>5349</v>
      </c>
    </row>
    <row r="33" spans="1:39" s="5" customFormat="1" x14ac:dyDescent="0.2">
      <c r="A33" s="10"/>
      <c r="B33" s="10"/>
      <c r="C33" s="11" t="s">
        <v>84</v>
      </c>
      <c r="D33" s="31" t="s">
        <v>89</v>
      </c>
      <c r="E33" s="103" t="s">
        <v>0</v>
      </c>
      <c r="F33" s="134"/>
      <c r="G33" s="103">
        <f>253+282</f>
        <v>535</v>
      </c>
      <c r="H33" s="103">
        <f>251+290</f>
        <v>541</v>
      </c>
      <c r="I33" s="53">
        <f>173+226</f>
        <v>399</v>
      </c>
      <c r="J33" s="53">
        <v>392</v>
      </c>
      <c r="K33" s="53">
        <v>534</v>
      </c>
      <c r="L33" s="53">
        <v>1117</v>
      </c>
      <c r="M33" s="53">
        <v>2535</v>
      </c>
      <c r="N33" s="53">
        <v>4079</v>
      </c>
      <c r="O33" s="53">
        <v>4117</v>
      </c>
      <c r="P33" s="53">
        <v>3842</v>
      </c>
      <c r="Q33" s="53">
        <v>4147</v>
      </c>
      <c r="R33" s="53">
        <v>4459</v>
      </c>
      <c r="S33" s="53">
        <v>5008</v>
      </c>
      <c r="T33" s="47">
        <v>4678</v>
      </c>
      <c r="U33" s="47">
        <v>4238</v>
      </c>
      <c r="V33" s="47">
        <v>3516</v>
      </c>
      <c r="W33" s="47">
        <v>3509</v>
      </c>
      <c r="X33" s="47">
        <v>6105</v>
      </c>
      <c r="Y33" s="47">
        <v>7391</v>
      </c>
      <c r="Z33" s="48">
        <v>7543</v>
      </c>
      <c r="AA33" s="48">
        <v>8740</v>
      </c>
      <c r="AB33" s="48">
        <v>11364</v>
      </c>
      <c r="AC33" s="48">
        <v>11453</v>
      </c>
      <c r="AD33" s="58">
        <v>9758</v>
      </c>
      <c r="AE33" s="48">
        <v>8041</v>
      </c>
      <c r="AF33" s="48">
        <v>5735</v>
      </c>
      <c r="AG33" s="59">
        <v>4852</v>
      </c>
      <c r="AH33" s="48">
        <v>4660</v>
      </c>
      <c r="AI33" s="59">
        <v>8473</v>
      </c>
      <c r="AJ33" s="48">
        <v>6558</v>
      </c>
      <c r="AK33" s="58">
        <v>6878</v>
      </c>
      <c r="AL33" s="58">
        <v>6697</v>
      </c>
      <c r="AM33" s="58">
        <v>6619</v>
      </c>
    </row>
    <row r="34" spans="1:39" s="5" customFormat="1" x14ac:dyDescent="0.2">
      <c r="A34" s="10"/>
      <c r="B34" s="10"/>
      <c r="C34" s="11" t="s">
        <v>85</v>
      </c>
      <c r="D34" s="31" t="s">
        <v>90</v>
      </c>
      <c r="E34" s="103" t="s">
        <v>0</v>
      </c>
      <c r="F34" s="134"/>
      <c r="G34" s="103">
        <f>325+231</f>
        <v>556</v>
      </c>
      <c r="H34" s="103">
        <f>342+302</f>
        <v>644</v>
      </c>
      <c r="I34" s="53">
        <f>248+297</f>
        <v>545</v>
      </c>
      <c r="J34" s="53">
        <v>584</v>
      </c>
      <c r="K34" s="53">
        <v>963</v>
      </c>
      <c r="L34" s="53">
        <v>1669</v>
      </c>
      <c r="M34" s="53">
        <v>3900</v>
      </c>
      <c r="N34" s="53">
        <v>6040</v>
      </c>
      <c r="O34" s="53">
        <v>6114</v>
      </c>
      <c r="P34" s="53">
        <v>5809</v>
      </c>
      <c r="Q34" s="53">
        <v>5934</v>
      </c>
      <c r="R34" s="53">
        <v>6277</v>
      </c>
      <c r="S34" s="53">
        <v>6653</v>
      </c>
      <c r="T34" s="47">
        <v>5951</v>
      </c>
      <c r="U34" s="47">
        <v>5044</v>
      </c>
      <c r="V34" s="47">
        <v>3961</v>
      </c>
      <c r="W34" s="47">
        <v>3693</v>
      </c>
      <c r="X34" s="47">
        <v>5733</v>
      </c>
      <c r="Y34" s="47">
        <v>6709</v>
      </c>
      <c r="Z34" s="48">
        <v>6579</v>
      </c>
      <c r="AA34" s="48">
        <v>7192</v>
      </c>
      <c r="AB34" s="48">
        <v>8638</v>
      </c>
      <c r="AC34" s="48">
        <v>8661</v>
      </c>
      <c r="AD34" s="58">
        <v>7747</v>
      </c>
      <c r="AE34" s="48">
        <v>6365</v>
      </c>
      <c r="AF34" s="48">
        <v>4605</v>
      </c>
      <c r="AG34" s="59">
        <v>3834</v>
      </c>
      <c r="AH34" s="48">
        <v>3748</v>
      </c>
      <c r="AI34" s="59">
        <v>6977</v>
      </c>
      <c r="AJ34" s="48">
        <v>5917</v>
      </c>
      <c r="AK34" s="58">
        <v>6301</v>
      </c>
      <c r="AL34" s="58">
        <v>6224</v>
      </c>
      <c r="AM34" s="58">
        <v>6547</v>
      </c>
    </row>
    <row r="35" spans="1:39" s="5" customFormat="1" x14ac:dyDescent="0.2">
      <c r="A35" s="10"/>
      <c r="B35" s="10"/>
      <c r="C35" s="11" t="s">
        <v>86</v>
      </c>
      <c r="D35" s="31" t="s">
        <v>91</v>
      </c>
      <c r="E35" s="103" t="s">
        <v>0</v>
      </c>
      <c r="F35" s="134">
        <f>326+13</f>
        <v>339</v>
      </c>
      <c r="G35" s="134">
        <f>94+2</f>
        <v>96</v>
      </c>
      <c r="H35" s="134">
        <f>145+4</f>
        <v>149</v>
      </c>
      <c r="I35" s="134">
        <f>131+2</f>
        <v>133</v>
      </c>
      <c r="J35" s="134">
        <v>140</v>
      </c>
      <c r="K35" s="134">
        <v>170</v>
      </c>
      <c r="L35" s="134">
        <v>303</v>
      </c>
      <c r="M35" s="134">
        <v>716</v>
      </c>
      <c r="N35" s="134">
        <v>1276</v>
      </c>
      <c r="O35" s="134">
        <v>1416</v>
      </c>
      <c r="P35" s="134">
        <v>1637</v>
      </c>
      <c r="Q35" s="134">
        <v>2325</v>
      </c>
      <c r="R35" s="134">
        <v>2728</v>
      </c>
      <c r="S35" s="53">
        <v>3330</v>
      </c>
      <c r="T35" s="47">
        <v>3721</v>
      </c>
      <c r="U35" s="47">
        <v>3402</v>
      </c>
      <c r="V35" s="47">
        <v>3105</v>
      </c>
      <c r="W35" s="47">
        <v>2995</v>
      </c>
      <c r="X35" s="47">
        <v>4655</v>
      </c>
      <c r="Y35" s="47">
        <v>5692</v>
      </c>
      <c r="Z35" s="48">
        <v>4968</v>
      </c>
      <c r="AA35" s="48">
        <v>5897</v>
      </c>
      <c r="AB35" s="48">
        <v>7370</v>
      </c>
      <c r="AC35" s="48">
        <v>7340</v>
      </c>
      <c r="AD35" s="58">
        <v>6654</v>
      </c>
      <c r="AE35" s="48">
        <v>5689</v>
      </c>
      <c r="AF35" s="48">
        <v>4456</v>
      </c>
      <c r="AG35" s="59">
        <v>3750</v>
      </c>
      <c r="AH35" s="48">
        <v>3539</v>
      </c>
      <c r="AI35" s="59">
        <v>5897</v>
      </c>
      <c r="AJ35" s="48">
        <v>5516</v>
      </c>
      <c r="AK35" s="58">
        <v>5987</v>
      </c>
      <c r="AL35" s="58">
        <v>5574</v>
      </c>
      <c r="AM35" s="58">
        <v>5824</v>
      </c>
    </row>
    <row r="36" spans="1:39" s="5" customFormat="1" x14ac:dyDescent="0.2">
      <c r="A36" s="10"/>
      <c r="B36" s="10"/>
      <c r="C36" s="11" t="s">
        <v>87</v>
      </c>
      <c r="D36" s="31" t="s">
        <v>92</v>
      </c>
      <c r="E36" s="103" t="s">
        <v>0</v>
      </c>
      <c r="F36" s="134"/>
      <c r="G36" s="134"/>
      <c r="H36" s="134"/>
      <c r="I36" s="134"/>
      <c r="J36" s="134"/>
      <c r="K36" s="134"/>
      <c r="L36" s="134"/>
      <c r="M36" s="134"/>
      <c r="N36" s="134"/>
      <c r="O36" s="134"/>
      <c r="P36" s="134"/>
      <c r="Q36" s="134"/>
      <c r="R36" s="134"/>
      <c r="S36" s="53">
        <v>10</v>
      </c>
      <c r="T36" s="47">
        <v>7</v>
      </c>
      <c r="U36" s="47">
        <v>7</v>
      </c>
      <c r="V36" s="47">
        <v>9</v>
      </c>
      <c r="W36" s="47">
        <v>12</v>
      </c>
      <c r="X36" s="47">
        <v>16</v>
      </c>
      <c r="Y36" s="47">
        <v>28</v>
      </c>
      <c r="Z36" s="48">
        <v>34</v>
      </c>
      <c r="AA36" s="48">
        <v>51</v>
      </c>
      <c r="AB36" s="48">
        <v>85</v>
      </c>
      <c r="AC36" s="48">
        <v>134</v>
      </c>
      <c r="AD36" s="58">
        <v>193</v>
      </c>
      <c r="AE36" s="48">
        <v>223</v>
      </c>
      <c r="AF36" s="48">
        <v>208</v>
      </c>
      <c r="AG36" s="59">
        <v>221</v>
      </c>
      <c r="AH36" s="48">
        <v>228</v>
      </c>
      <c r="AI36" s="59">
        <v>362</v>
      </c>
      <c r="AJ36" s="48">
        <v>413</v>
      </c>
      <c r="AK36" s="58">
        <v>475</v>
      </c>
      <c r="AL36" s="58">
        <v>515</v>
      </c>
      <c r="AM36" s="58">
        <v>537</v>
      </c>
    </row>
    <row r="37" spans="1:39" x14ac:dyDescent="0.2">
      <c r="A37" s="139" t="s">
        <v>54</v>
      </c>
      <c r="B37" s="139"/>
      <c r="C37" s="141"/>
      <c r="D37" s="30" t="s">
        <v>44</v>
      </c>
      <c r="E37" s="50" t="s">
        <v>0</v>
      </c>
      <c r="F37" s="50">
        <v>5334</v>
      </c>
      <c r="G37" s="53">
        <v>1292</v>
      </c>
      <c r="H37" s="53">
        <v>1476</v>
      </c>
      <c r="I37" s="53">
        <v>1099</v>
      </c>
      <c r="J37" s="53">
        <v>1283</v>
      </c>
      <c r="K37" s="53">
        <v>2022</v>
      </c>
      <c r="L37" s="53">
        <v>4187</v>
      </c>
      <c r="M37" s="53">
        <v>9255</v>
      </c>
      <c r="N37" s="53">
        <v>11998</v>
      </c>
      <c r="O37" s="53">
        <v>10054</v>
      </c>
      <c r="P37" s="53">
        <v>10180</v>
      </c>
      <c r="Q37" s="53">
        <v>11506</v>
      </c>
      <c r="R37" s="53">
        <v>11993</v>
      </c>
      <c r="S37" s="53">
        <v>9706</v>
      </c>
      <c r="T37" s="47">
        <v>9392</v>
      </c>
      <c r="U37" s="47">
        <v>8520</v>
      </c>
      <c r="V37" s="47">
        <v>7268</v>
      </c>
      <c r="W37" s="53">
        <v>8518</v>
      </c>
      <c r="X37" s="53">
        <v>12661</v>
      </c>
      <c r="Y37" s="47">
        <v>11754</v>
      </c>
      <c r="Z37" s="48">
        <v>9226</v>
      </c>
      <c r="AA37" s="48">
        <v>7912</v>
      </c>
      <c r="AB37" s="48">
        <v>9582</v>
      </c>
      <c r="AC37" s="48">
        <v>9161</v>
      </c>
      <c r="AD37" s="58">
        <v>7931</v>
      </c>
      <c r="AE37" s="48">
        <v>7259</v>
      </c>
      <c r="AF37" s="48">
        <v>6377</v>
      </c>
      <c r="AG37" s="59">
        <v>6449</v>
      </c>
      <c r="AH37" s="48">
        <v>6675</v>
      </c>
      <c r="AI37" s="59">
        <v>10624</v>
      </c>
      <c r="AJ37" s="48">
        <v>6982</v>
      </c>
      <c r="AK37" s="99">
        <v>7101</v>
      </c>
      <c r="AL37" s="99">
        <v>7464</v>
      </c>
      <c r="AM37" s="99">
        <v>8258</v>
      </c>
    </row>
    <row r="38" spans="1:39" ht="22.5" x14ac:dyDescent="0.2">
      <c r="A38" s="139" t="s">
        <v>55</v>
      </c>
      <c r="B38" s="139"/>
      <c r="C38" s="140"/>
      <c r="D38" s="29" t="s">
        <v>45</v>
      </c>
      <c r="E38" s="50" t="s">
        <v>0</v>
      </c>
      <c r="F38" s="50" t="s">
        <v>0</v>
      </c>
      <c r="G38" s="53">
        <v>25</v>
      </c>
      <c r="H38" s="53">
        <v>3</v>
      </c>
      <c r="I38" s="53">
        <v>2</v>
      </c>
      <c r="J38" s="50" t="s">
        <v>93</v>
      </c>
      <c r="K38" s="50" t="s">
        <v>93</v>
      </c>
      <c r="L38" s="53">
        <v>3</v>
      </c>
      <c r="M38" s="53">
        <v>3</v>
      </c>
      <c r="N38" s="53">
        <v>4</v>
      </c>
      <c r="O38" s="53">
        <v>12</v>
      </c>
      <c r="P38" s="53">
        <v>15</v>
      </c>
      <c r="Q38" s="53">
        <v>16</v>
      </c>
      <c r="R38" s="53">
        <v>24</v>
      </c>
      <c r="S38" s="53">
        <v>17</v>
      </c>
      <c r="T38" s="47">
        <v>23</v>
      </c>
      <c r="U38" s="47">
        <v>55</v>
      </c>
      <c r="V38" s="47">
        <v>19</v>
      </c>
      <c r="W38" s="47">
        <v>7</v>
      </c>
      <c r="X38" s="47">
        <v>12</v>
      </c>
      <c r="Y38" s="72">
        <v>4</v>
      </c>
      <c r="Z38" s="48">
        <v>22</v>
      </c>
      <c r="AA38" s="48">
        <v>1</v>
      </c>
      <c r="AB38" s="48">
        <v>10</v>
      </c>
      <c r="AC38" s="48">
        <v>15</v>
      </c>
      <c r="AD38" s="58">
        <v>39</v>
      </c>
      <c r="AE38" s="49" t="s">
        <v>0</v>
      </c>
      <c r="AF38" s="49" t="s">
        <v>0</v>
      </c>
      <c r="AG38" s="73" t="s">
        <v>0</v>
      </c>
      <c r="AH38" s="74" t="s">
        <v>0</v>
      </c>
      <c r="AI38" s="73" t="s">
        <v>0</v>
      </c>
      <c r="AJ38" s="49" t="s">
        <v>0</v>
      </c>
      <c r="AK38" s="101" t="s">
        <v>3</v>
      </c>
      <c r="AL38" s="49" t="s">
        <v>0</v>
      </c>
      <c r="AM38" s="49" t="s">
        <v>0</v>
      </c>
    </row>
    <row r="39" spans="1:39" x14ac:dyDescent="0.2">
      <c r="A39" s="142" t="s">
        <v>56</v>
      </c>
      <c r="B39" s="142"/>
      <c r="C39" s="143"/>
      <c r="D39" s="110" t="s">
        <v>46</v>
      </c>
      <c r="E39" s="111">
        <v>10571</v>
      </c>
      <c r="F39" s="111">
        <v>11141</v>
      </c>
      <c r="G39" s="111">
        <v>18706</v>
      </c>
      <c r="H39" s="111">
        <v>14017</v>
      </c>
      <c r="I39" s="111">
        <v>14587</v>
      </c>
      <c r="J39" s="111">
        <v>14432</v>
      </c>
      <c r="K39" s="111">
        <v>12017</v>
      </c>
      <c r="L39" s="111">
        <v>7546</v>
      </c>
      <c r="M39" s="111">
        <v>5370</v>
      </c>
      <c r="N39" s="111">
        <v>3883</v>
      </c>
      <c r="O39" s="111">
        <v>4906</v>
      </c>
      <c r="P39" s="111">
        <v>7658</v>
      </c>
      <c r="Q39" s="111">
        <v>7685</v>
      </c>
      <c r="R39" s="111">
        <v>8482</v>
      </c>
      <c r="S39" s="111">
        <v>14598</v>
      </c>
      <c r="T39" s="112">
        <v>11119</v>
      </c>
      <c r="U39" s="112">
        <v>16192</v>
      </c>
      <c r="V39" s="112">
        <v>28746</v>
      </c>
      <c r="W39" s="112">
        <v>25002</v>
      </c>
      <c r="X39" s="112">
        <v>8508</v>
      </c>
      <c r="Y39" s="112">
        <v>5743</v>
      </c>
      <c r="Z39" s="113">
        <v>7465</v>
      </c>
      <c r="AA39" s="113">
        <v>9994</v>
      </c>
      <c r="AB39" s="113">
        <v>7299</v>
      </c>
      <c r="AC39" s="113">
        <v>9426</v>
      </c>
      <c r="AD39" s="114">
        <v>15016</v>
      </c>
      <c r="AE39" s="113">
        <v>21054</v>
      </c>
      <c r="AF39" s="113">
        <v>42380</v>
      </c>
      <c r="AG39" s="115">
        <v>67323</v>
      </c>
      <c r="AH39" s="113">
        <v>74905</v>
      </c>
      <c r="AI39" s="115">
        <v>81719</v>
      </c>
      <c r="AJ39" s="113">
        <v>88785</v>
      </c>
      <c r="AK39" s="114">
        <v>76045</v>
      </c>
      <c r="AL39" s="114">
        <v>79569</v>
      </c>
      <c r="AM39" s="114">
        <v>73744</v>
      </c>
    </row>
    <row r="40" spans="1:39" x14ac:dyDescent="0.2">
      <c r="A40" s="139" t="s">
        <v>1</v>
      </c>
      <c r="B40" s="139"/>
      <c r="C40" s="140"/>
      <c r="D40" s="29" t="s">
        <v>59</v>
      </c>
      <c r="E40" s="53"/>
      <c r="F40" s="53"/>
      <c r="G40" s="53"/>
      <c r="H40" s="53"/>
      <c r="I40" s="53"/>
      <c r="J40" s="53"/>
      <c r="K40" s="53"/>
      <c r="L40" s="53"/>
      <c r="M40" s="53"/>
      <c r="N40" s="53"/>
      <c r="O40" s="53"/>
      <c r="P40" s="53"/>
      <c r="Q40" s="53"/>
      <c r="R40" s="53"/>
      <c r="S40" s="53"/>
      <c r="T40" s="47"/>
      <c r="U40" s="47"/>
      <c r="V40" s="47"/>
      <c r="W40" s="70"/>
      <c r="X40" s="47"/>
      <c r="Y40" s="71"/>
      <c r="Z40" s="70"/>
      <c r="AA40" s="48"/>
      <c r="AB40" s="70"/>
      <c r="AC40" s="48"/>
      <c r="AD40" s="58"/>
      <c r="AE40" s="48"/>
      <c r="AF40" s="48"/>
      <c r="AG40" s="59"/>
      <c r="AH40" s="52"/>
      <c r="AI40" s="59"/>
      <c r="AJ40" s="48"/>
      <c r="AK40" s="99"/>
      <c r="AL40" s="99"/>
      <c r="AM40" s="99"/>
    </row>
    <row r="41" spans="1:39" x14ac:dyDescent="0.2">
      <c r="A41" s="7"/>
      <c r="B41" s="139" t="s">
        <v>51</v>
      </c>
      <c r="C41" s="141"/>
      <c r="D41" s="34" t="s">
        <v>47</v>
      </c>
      <c r="E41" s="50" t="s">
        <v>0</v>
      </c>
      <c r="F41" s="50" t="s">
        <v>0</v>
      </c>
      <c r="G41" s="50" t="s">
        <v>0</v>
      </c>
      <c r="H41" s="50" t="s">
        <v>0</v>
      </c>
      <c r="I41" s="50" t="s">
        <v>0</v>
      </c>
      <c r="J41" s="50" t="s">
        <v>0</v>
      </c>
      <c r="K41" s="50" t="s">
        <v>0</v>
      </c>
      <c r="L41" s="50" t="s">
        <v>0</v>
      </c>
      <c r="M41" s="53">
        <v>445</v>
      </c>
      <c r="N41" s="53">
        <v>692</v>
      </c>
      <c r="O41" s="53">
        <v>914</v>
      </c>
      <c r="P41" s="53">
        <v>874</v>
      </c>
      <c r="Q41" s="53">
        <v>597</v>
      </c>
      <c r="R41" s="53">
        <v>501</v>
      </c>
      <c r="S41" s="53">
        <v>528</v>
      </c>
      <c r="T41" s="47">
        <v>374</v>
      </c>
      <c r="U41" s="47">
        <v>1323</v>
      </c>
      <c r="V41" s="47">
        <v>2667</v>
      </c>
      <c r="W41" s="47">
        <v>2227</v>
      </c>
      <c r="X41" s="47">
        <v>334</v>
      </c>
      <c r="Y41" s="47">
        <v>420</v>
      </c>
      <c r="Z41" s="48">
        <v>611</v>
      </c>
      <c r="AA41" s="48">
        <v>707</v>
      </c>
      <c r="AB41" s="48">
        <v>2062</v>
      </c>
      <c r="AC41" s="48">
        <v>1773</v>
      </c>
      <c r="AD41" s="58">
        <v>4276</v>
      </c>
      <c r="AE41" s="48">
        <v>4475</v>
      </c>
      <c r="AF41" s="48">
        <v>5804</v>
      </c>
      <c r="AG41" s="59">
        <v>8211</v>
      </c>
      <c r="AH41" s="52">
        <v>6308</v>
      </c>
      <c r="AI41" s="59">
        <v>4781</v>
      </c>
      <c r="AJ41" s="48">
        <v>5111</v>
      </c>
      <c r="AK41" s="48">
        <v>5790</v>
      </c>
      <c r="AL41" s="48">
        <v>5708</v>
      </c>
      <c r="AM41" s="48">
        <v>5648</v>
      </c>
    </row>
    <row r="42" spans="1:39" x14ac:dyDescent="0.2">
      <c r="A42" s="12"/>
      <c r="B42" s="139" t="s">
        <v>52</v>
      </c>
      <c r="C42" s="140"/>
      <c r="D42" s="35" t="s">
        <v>13</v>
      </c>
      <c r="E42" s="50" t="s">
        <v>0</v>
      </c>
      <c r="F42" s="50" t="s">
        <v>0</v>
      </c>
      <c r="G42" s="50" t="s">
        <v>0</v>
      </c>
      <c r="H42" s="50" t="s">
        <v>0</v>
      </c>
      <c r="I42" s="50" t="s">
        <v>0</v>
      </c>
      <c r="J42" s="50" t="s">
        <v>0</v>
      </c>
      <c r="K42" s="50" t="s">
        <v>0</v>
      </c>
      <c r="L42" s="50" t="s">
        <v>0</v>
      </c>
      <c r="M42" s="53">
        <v>62</v>
      </c>
      <c r="N42" s="53">
        <v>125</v>
      </c>
      <c r="O42" s="53">
        <v>510</v>
      </c>
      <c r="P42" s="53">
        <v>343</v>
      </c>
      <c r="Q42" s="53">
        <v>360</v>
      </c>
      <c r="R42" s="53">
        <v>371</v>
      </c>
      <c r="S42" s="53">
        <v>168</v>
      </c>
      <c r="T42" s="47">
        <v>286</v>
      </c>
      <c r="U42" s="47">
        <v>398</v>
      </c>
      <c r="V42" s="47">
        <v>549</v>
      </c>
      <c r="W42" s="47">
        <v>552</v>
      </c>
      <c r="X42" s="47">
        <v>170</v>
      </c>
      <c r="Y42" s="47">
        <v>229</v>
      </c>
      <c r="Z42" s="48">
        <v>329</v>
      </c>
      <c r="AA42" s="48">
        <v>487</v>
      </c>
      <c r="AB42" s="48">
        <v>983</v>
      </c>
      <c r="AC42" s="48">
        <v>1033</v>
      </c>
      <c r="AD42" s="58">
        <v>1590</v>
      </c>
      <c r="AE42" s="48">
        <v>1603</v>
      </c>
      <c r="AF42" s="48">
        <v>2322</v>
      </c>
      <c r="AG42" s="59">
        <v>2836</v>
      </c>
      <c r="AH42" s="52">
        <v>2116</v>
      </c>
      <c r="AI42" s="59">
        <v>2004</v>
      </c>
      <c r="AJ42" s="48">
        <v>2561</v>
      </c>
      <c r="AK42" s="48">
        <v>1765</v>
      </c>
      <c r="AL42" s="48">
        <v>1707</v>
      </c>
      <c r="AM42" s="48">
        <v>1992</v>
      </c>
    </row>
    <row r="43" spans="1:39" x14ac:dyDescent="0.2">
      <c r="A43" s="139" t="s">
        <v>53</v>
      </c>
      <c r="B43" s="139"/>
      <c r="C43" s="141"/>
      <c r="D43" s="30" t="s">
        <v>48</v>
      </c>
      <c r="E43" s="93">
        <v>0.4</v>
      </c>
      <c r="F43" s="93">
        <v>0.7</v>
      </c>
      <c r="G43" s="93">
        <v>0.1</v>
      </c>
      <c r="H43" s="93">
        <v>0.2</v>
      </c>
      <c r="I43" s="93">
        <v>0.1</v>
      </c>
      <c r="J43" s="93">
        <v>0.1</v>
      </c>
      <c r="K43" s="93">
        <v>0.2</v>
      </c>
      <c r="L43" s="93">
        <v>0.7</v>
      </c>
      <c r="M43" s="93">
        <v>2.7</v>
      </c>
      <c r="N43" s="93">
        <v>5.8</v>
      </c>
      <c r="O43" s="93">
        <v>4.5</v>
      </c>
      <c r="P43" s="93">
        <v>2.8</v>
      </c>
      <c r="Q43" s="93">
        <v>3.1</v>
      </c>
      <c r="R43" s="93">
        <v>3</v>
      </c>
      <c r="S43" s="93">
        <v>1.8</v>
      </c>
      <c r="T43" s="79">
        <v>2.2000000000000002</v>
      </c>
      <c r="U43" s="79">
        <v>1.3</v>
      </c>
      <c r="V43" s="79">
        <v>0.6</v>
      </c>
      <c r="W43" s="79">
        <v>0.7</v>
      </c>
      <c r="X43" s="79">
        <v>3.5</v>
      </c>
      <c r="Y43" s="87">
        <v>5.8215218526902319</v>
      </c>
      <c r="Z43" s="80">
        <v>4.4000000000000004</v>
      </c>
      <c r="AA43" s="80">
        <v>3.7</v>
      </c>
      <c r="AB43" s="80">
        <v>6.2</v>
      </c>
      <c r="AC43" s="80">
        <v>4.6147888818162528</v>
      </c>
      <c r="AD43" s="94">
        <v>2.4785562067128395</v>
      </c>
      <c r="AE43" s="80">
        <v>1.4334093283936544</v>
      </c>
      <c r="AF43" s="80">
        <v>0.5140868334119868</v>
      </c>
      <c r="AG43" s="95">
        <v>0.2744381563507271</v>
      </c>
      <c r="AH43" s="80">
        <f>AH8/AH39</f>
        <v>0.2397036245911488</v>
      </c>
      <c r="AI43" s="95">
        <v>0.39289516513907413</v>
      </c>
      <c r="AJ43" s="80">
        <v>0.29337162809033057</v>
      </c>
      <c r="AK43" s="80">
        <f>AK8/AK39</f>
        <v>0.36512591228877639</v>
      </c>
      <c r="AL43" s="80">
        <f>AL8/AL39</f>
        <v>0.34466940642712612</v>
      </c>
      <c r="AM43" s="80">
        <v>0.38122423519201565</v>
      </c>
    </row>
    <row r="44" spans="1:39" ht="15.75" customHeight="1" x14ac:dyDescent="0.2">
      <c r="A44" s="13"/>
      <c r="B44" s="13"/>
      <c r="C44" s="13"/>
      <c r="D44" s="13"/>
      <c r="E44" s="13"/>
      <c r="F44" s="13"/>
      <c r="G44" s="13"/>
      <c r="H44" s="13"/>
      <c r="I44" s="13"/>
      <c r="J44" s="13"/>
      <c r="K44" s="13"/>
      <c r="L44" s="13"/>
      <c r="M44" s="13"/>
      <c r="N44" s="13"/>
      <c r="O44" s="13"/>
      <c r="P44" s="13"/>
      <c r="Q44" s="13"/>
      <c r="R44" s="13"/>
      <c r="S44" s="13"/>
      <c r="T44" s="14"/>
      <c r="U44" s="5"/>
      <c r="V44" s="5"/>
      <c r="W44" s="5"/>
      <c r="X44" s="5"/>
      <c r="Y44" s="5"/>
      <c r="Z44" s="5"/>
      <c r="AA44" s="5"/>
      <c r="AB44" s="5"/>
      <c r="AC44" s="5"/>
      <c r="AD44" s="5"/>
      <c r="AG44" s="36"/>
    </row>
    <row r="45" spans="1:39" ht="83.25" customHeight="1" x14ac:dyDescent="0.2">
      <c r="A45" s="138" t="s">
        <v>70</v>
      </c>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row>
    <row r="46" spans="1:39" x14ac:dyDescent="0.2">
      <c r="A46" s="26" t="s">
        <v>6</v>
      </c>
      <c r="B46" s="18"/>
      <c r="C46" s="18"/>
      <c r="D46" s="20"/>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row>
    <row r="47" spans="1:39" x14ac:dyDescent="0.2">
      <c r="A47" s="26" t="s">
        <v>68</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9" s="3" customFormat="1" ht="13.5" customHeight="1" x14ac:dyDescent="0.2">
      <c r="A48" s="138" t="s">
        <v>66</v>
      </c>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K48" s="45"/>
    </row>
    <row r="49" spans="1:36" ht="82.5" customHeight="1" x14ac:dyDescent="0.2">
      <c r="A49" s="137" t="s">
        <v>71</v>
      </c>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row>
    <row r="50" spans="1:36" x14ac:dyDescent="0.2">
      <c r="A50" s="25" t="s">
        <v>5</v>
      </c>
      <c r="B50" s="17"/>
      <c r="C50" s="17"/>
      <c r="D50" s="23"/>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6" x14ac:dyDescent="0.2">
      <c r="A51" s="46" t="s">
        <v>69</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row>
    <row r="52" spans="1:36" x14ac:dyDescent="0.2">
      <c r="A52" s="136" t="s">
        <v>67</v>
      </c>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row>
    <row r="53" spans="1:36" x14ac:dyDescent="0.2">
      <c r="A53" s="154"/>
      <c r="B53" s="155"/>
      <c r="C53" s="155"/>
      <c r="D53" s="19"/>
      <c r="E53" s="36"/>
      <c r="F53" s="36"/>
      <c r="G53" s="36"/>
      <c r="H53" s="36"/>
      <c r="I53" s="36"/>
      <c r="J53" s="36"/>
      <c r="K53" s="36"/>
      <c r="L53" s="36"/>
      <c r="M53" s="42"/>
      <c r="N53" s="36"/>
      <c r="O53" s="36"/>
      <c r="P53" s="36"/>
      <c r="Q53" s="36"/>
      <c r="R53" s="36"/>
      <c r="S53" s="36"/>
      <c r="T53" s="36"/>
      <c r="U53" s="36"/>
      <c r="V53" s="36"/>
      <c r="W53" s="36"/>
      <c r="X53" s="36"/>
      <c r="Y53" s="36"/>
      <c r="Z53" s="36"/>
      <c r="AA53" s="36"/>
      <c r="AB53" s="36"/>
      <c r="AC53" s="36"/>
      <c r="AD53" s="36"/>
      <c r="AE53" s="36"/>
      <c r="AF53" s="36"/>
      <c r="AG53" s="36"/>
      <c r="AH53" s="36"/>
      <c r="AI53" s="36"/>
      <c r="AJ53" s="36"/>
    </row>
    <row r="54" spans="1:36" x14ac:dyDescent="0.2">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row>
    <row r="55" spans="1:36" x14ac:dyDescent="0.2">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row>
    <row r="56" spans="1:36" x14ac:dyDescent="0.2">
      <c r="T56" s="1"/>
      <c r="U56" s="1"/>
      <c r="V56" s="1"/>
      <c r="W56" s="1"/>
      <c r="X56" s="1"/>
      <c r="Y56" s="1"/>
      <c r="Z56" s="1"/>
      <c r="AA56" s="1"/>
      <c r="AB56" s="1"/>
      <c r="AC56" s="1"/>
      <c r="AD56" s="1"/>
      <c r="AE56" s="1"/>
      <c r="AF56" s="1"/>
      <c r="AG56" s="1"/>
      <c r="AH56" s="1"/>
      <c r="AI56" s="1"/>
      <c r="AJ56" s="1"/>
    </row>
    <row r="57" spans="1:36" x14ac:dyDescent="0.2">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row>
  </sheetData>
  <mergeCells count="51">
    <mergeCell ref="F32:F34"/>
    <mergeCell ref="F35:F36"/>
    <mergeCell ref="G35:G36"/>
    <mergeCell ref="H35:H36"/>
    <mergeCell ref="I35:I36"/>
    <mergeCell ref="A37:C37"/>
    <mergeCell ref="A53:C53"/>
    <mergeCell ref="A43:C43"/>
    <mergeCell ref="A38:C38"/>
    <mergeCell ref="B42:C42"/>
    <mergeCell ref="B41:C41"/>
    <mergeCell ref="A40:C40"/>
    <mergeCell ref="A45:AD45"/>
    <mergeCell ref="P35:P36"/>
    <mergeCell ref="Q35:Q36"/>
    <mergeCell ref="R35:R36"/>
    <mergeCell ref="M35:M36"/>
    <mergeCell ref="N35:N36"/>
    <mergeCell ref="O35:O36"/>
    <mergeCell ref="J35:J36"/>
    <mergeCell ref="A22:C22"/>
    <mergeCell ref="A2:C2"/>
    <mergeCell ref="B19:C19"/>
    <mergeCell ref="A14:C14"/>
    <mergeCell ref="A3:C3"/>
    <mergeCell ref="B10:C10"/>
    <mergeCell ref="B12:C12"/>
    <mergeCell ref="B16:C16"/>
    <mergeCell ref="A6:C6"/>
    <mergeCell ref="A8:C8"/>
    <mergeCell ref="B9:C9"/>
    <mergeCell ref="A30:C30"/>
    <mergeCell ref="B27:C27"/>
    <mergeCell ref="A29:C29"/>
    <mergeCell ref="B13:C13"/>
    <mergeCell ref="K35:K36"/>
    <mergeCell ref="L35:L36"/>
    <mergeCell ref="A1:C1"/>
    <mergeCell ref="A52:AD52"/>
    <mergeCell ref="A49:AD49"/>
    <mergeCell ref="A48:AD48"/>
    <mergeCell ref="B23:C23"/>
    <mergeCell ref="B26:C26"/>
    <mergeCell ref="B15:C15"/>
    <mergeCell ref="A39:C39"/>
    <mergeCell ref="B24:C24"/>
    <mergeCell ref="B25:C25"/>
    <mergeCell ref="B20:C20"/>
    <mergeCell ref="B21:C21"/>
    <mergeCell ref="B17:C17"/>
    <mergeCell ref="B18:C18"/>
  </mergeCells>
  <phoneticPr fontId="0" type="noConversion"/>
  <pageMargins left="0.25" right="0.25" top="0.17" bottom="0.25" header="0" footer="0.2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nezamestnanost PHA</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ČSÚ</dc:creator>
  <cp:lastModifiedBy>Vlč Adam</cp:lastModifiedBy>
  <cp:lastPrinted>2013-02-15T09:51:29Z</cp:lastPrinted>
  <dcterms:created xsi:type="dcterms:W3CDTF">2005-02-02T10:56:23Z</dcterms:created>
  <dcterms:modified xsi:type="dcterms:W3CDTF">2025-04-29T13:07:27Z</dcterms:modified>
</cp:coreProperties>
</file>