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- Publikace\Mesto_C_Budejovice\CB_2025\a_web\"/>
    </mc:Choice>
  </mc:AlternateContent>
  <xr:revisionPtr revIDLastSave="0" documentId="13_ncr:1_{6BFB518B-844D-43DF-AC7E-DC34CC5228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40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0" i="1" l="1"/>
  <c r="AE31" i="1"/>
  <c r="AE32" i="1"/>
  <c r="AE33" i="1"/>
  <c r="AE34" i="1"/>
  <c r="AE29" i="1"/>
  <c r="AE21" i="1"/>
  <c r="AE22" i="1"/>
  <c r="AE23" i="1"/>
  <c r="AE24" i="1"/>
  <c r="AE25" i="1"/>
  <c r="AE20" i="1"/>
  <c r="AE11" i="1"/>
  <c r="AE12" i="1"/>
  <c r="AE13" i="1"/>
  <c r="AE14" i="1"/>
  <c r="AE15" i="1"/>
  <c r="AE10" i="1"/>
  <c r="AD16" i="1" l="1"/>
  <c r="AB16" i="1" l="1"/>
  <c r="Z16" i="1"/>
  <c r="AC30" i="1"/>
  <c r="AC31" i="1"/>
  <c r="AC32" i="1"/>
  <c r="AC33" i="1"/>
  <c r="AC34" i="1"/>
  <c r="AC29" i="1"/>
  <c r="AC21" i="1"/>
  <c r="AC22" i="1"/>
  <c r="AC23" i="1"/>
  <c r="AC24" i="1"/>
  <c r="AC25" i="1"/>
  <c r="AC20" i="1"/>
  <c r="AC11" i="1"/>
  <c r="AC12" i="1"/>
  <c r="AC13" i="1"/>
  <c r="AC14" i="1"/>
  <c r="AC15" i="1"/>
  <c r="AC10" i="1"/>
  <c r="AA30" i="1" l="1"/>
  <c r="AA31" i="1"/>
  <c r="AA32" i="1"/>
  <c r="AA33" i="1"/>
  <c r="AA34" i="1"/>
  <c r="AA29" i="1"/>
  <c r="AA21" i="1"/>
  <c r="AA22" i="1"/>
  <c r="AA23" i="1"/>
  <c r="AA24" i="1"/>
  <c r="AA25" i="1"/>
  <c r="AA20" i="1"/>
  <c r="AA11" i="1"/>
  <c r="AA12" i="1"/>
  <c r="AA13" i="1"/>
  <c r="AA14" i="1"/>
  <c r="AA15" i="1"/>
  <c r="AA10" i="1"/>
  <c r="Y10" i="1"/>
  <c r="Y30" i="1"/>
  <c r="Y31" i="1"/>
  <c r="Y32" i="1"/>
  <c r="Y33" i="1"/>
  <c r="Y34" i="1"/>
  <c r="Y29" i="1"/>
  <c r="Y21" i="1"/>
  <c r="Y22" i="1"/>
  <c r="Y23" i="1"/>
  <c r="Y24" i="1"/>
  <c r="Y25" i="1"/>
  <c r="Y20" i="1"/>
  <c r="Y11" i="1"/>
  <c r="Y12" i="1"/>
  <c r="Y13" i="1"/>
  <c r="Y14" i="1"/>
  <c r="Y15" i="1"/>
  <c r="X16" i="1"/>
  <c r="W30" i="1" l="1"/>
  <c r="W31" i="1"/>
  <c r="W32" i="1"/>
  <c r="W33" i="1"/>
  <c r="W34" i="1"/>
  <c r="W29" i="1"/>
  <c r="V16" i="1"/>
  <c r="W21" i="1"/>
  <c r="W22" i="1"/>
  <c r="W23" i="1"/>
  <c r="W24" i="1"/>
  <c r="W25" i="1"/>
  <c r="W20" i="1"/>
  <c r="W11" i="1" l="1"/>
  <c r="W12" i="1"/>
  <c r="W13" i="1"/>
  <c r="W14" i="1"/>
  <c r="W15" i="1"/>
  <c r="U10" i="1" l="1"/>
  <c r="T16" i="1"/>
  <c r="R16" i="1"/>
  <c r="U31" i="1"/>
  <c r="U32" i="1"/>
  <c r="U33" i="1"/>
  <c r="U34" i="1"/>
  <c r="U30" i="1"/>
  <c r="U29" i="1"/>
  <c r="U22" i="1"/>
  <c r="U23" i="1"/>
  <c r="U24" i="1"/>
  <c r="U25" i="1"/>
  <c r="U21" i="1"/>
  <c r="U20" i="1"/>
  <c r="U12" i="1"/>
  <c r="U13" i="1"/>
  <c r="U14" i="1"/>
  <c r="U15" i="1"/>
  <c r="U11" i="1"/>
  <c r="P16" i="1" l="1"/>
  <c r="R27" i="1"/>
  <c r="S32" i="1" s="1"/>
  <c r="R18" i="1"/>
  <c r="S22" i="1" s="1"/>
  <c r="R8" i="1"/>
  <c r="S12" i="1" s="1"/>
  <c r="B16" i="1"/>
  <c r="G29" i="1"/>
  <c r="I30" i="1"/>
  <c r="I31" i="1"/>
  <c r="I32" i="1"/>
  <c r="I33" i="1"/>
  <c r="I34" i="1"/>
  <c r="I29" i="1"/>
  <c r="M30" i="1"/>
  <c r="M31" i="1"/>
  <c r="M32" i="1"/>
  <c r="M33" i="1"/>
  <c r="M34" i="1"/>
  <c r="M29" i="1"/>
  <c r="N16" i="1"/>
  <c r="L16" i="1"/>
  <c r="O21" i="1"/>
  <c r="O22" i="1"/>
  <c r="O23" i="1"/>
  <c r="O24" i="1"/>
  <c r="O25" i="1"/>
  <c r="O20" i="1"/>
  <c r="O30" i="1"/>
  <c r="O31" i="1"/>
  <c r="O32" i="1"/>
  <c r="O33" i="1"/>
  <c r="O34" i="1"/>
  <c r="O29" i="1"/>
  <c r="G34" i="1"/>
  <c r="E29" i="1"/>
  <c r="C20" i="1"/>
  <c r="E20" i="1"/>
  <c r="G25" i="1"/>
  <c r="G20" i="1"/>
  <c r="I21" i="1"/>
  <c r="I22" i="1"/>
  <c r="I23" i="1"/>
  <c r="I24" i="1"/>
  <c r="I25" i="1"/>
  <c r="I20" i="1"/>
  <c r="M21" i="1"/>
  <c r="M22" i="1"/>
  <c r="M23" i="1"/>
  <c r="M24" i="1"/>
  <c r="M25" i="1"/>
  <c r="M20" i="1"/>
  <c r="C25" i="1"/>
  <c r="O10" i="1"/>
  <c r="O11" i="1"/>
  <c r="O12" i="1"/>
  <c r="O13" i="1"/>
  <c r="O14" i="1"/>
  <c r="O15" i="1"/>
  <c r="M15" i="1"/>
  <c r="M11" i="1"/>
  <c r="M12" i="1"/>
  <c r="M13" i="1"/>
  <c r="M14" i="1"/>
  <c r="M10" i="1"/>
  <c r="I15" i="1"/>
  <c r="I11" i="1"/>
  <c r="I12" i="1"/>
  <c r="I13" i="1"/>
  <c r="I14" i="1"/>
  <c r="I10" i="1"/>
  <c r="G15" i="1"/>
  <c r="C15" i="1"/>
  <c r="C11" i="1"/>
  <c r="C12" i="1"/>
  <c r="C13" i="1"/>
  <c r="C14" i="1"/>
  <c r="C10" i="1"/>
  <c r="E10" i="1"/>
  <c r="G10" i="1"/>
  <c r="J16" i="1"/>
  <c r="S34" i="1" l="1"/>
  <c r="S14" i="1"/>
  <c r="S20" i="1"/>
  <c r="S10" i="1"/>
  <c r="S24" i="1"/>
  <c r="S15" i="1"/>
  <c r="S25" i="1"/>
  <c r="S30" i="1"/>
  <c r="S31" i="1"/>
  <c r="S13" i="1"/>
  <c r="S23" i="1"/>
  <c r="S29" i="1"/>
  <c r="S33" i="1"/>
  <c r="S11" i="1"/>
  <c r="S21" i="1"/>
  <c r="P27" i="1"/>
  <c r="P18" i="1"/>
  <c r="P8" i="1"/>
  <c r="J27" i="1"/>
  <c r="J18" i="1"/>
  <c r="J8" i="1"/>
  <c r="D34" i="1"/>
  <c r="E34" i="1" s="1"/>
  <c r="B34" i="1"/>
  <c r="G33" i="1"/>
  <c r="E33" i="1"/>
  <c r="C33" i="1"/>
  <c r="G32" i="1"/>
  <c r="E32" i="1"/>
  <c r="C32" i="1"/>
  <c r="G31" i="1"/>
  <c r="E31" i="1"/>
  <c r="C31" i="1"/>
  <c r="G30" i="1"/>
  <c r="E30" i="1"/>
  <c r="C30" i="1"/>
  <c r="C29" i="1"/>
  <c r="D25" i="1"/>
  <c r="E25" i="1" s="1"/>
  <c r="G24" i="1"/>
  <c r="E24" i="1"/>
  <c r="C24" i="1"/>
  <c r="G23" i="1"/>
  <c r="E23" i="1"/>
  <c r="C23" i="1"/>
  <c r="G22" i="1"/>
  <c r="E22" i="1"/>
  <c r="C22" i="1"/>
  <c r="G21" i="1"/>
  <c r="E21" i="1"/>
  <c r="C21" i="1"/>
  <c r="F16" i="1"/>
  <c r="D15" i="1"/>
  <c r="E15" i="1" s="1"/>
  <c r="G14" i="1"/>
  <c r="E14" i="1"/>
  <c r="G13" i="1"/>
  <c r="E13" i="1"/>
  <c r="G12" i="1"/>
  <c r="E12" i="1"/>
  <c r="G11" i="1"/>
  <c r="E11" i="1"/>
  <c r="D16" i="1" l="1"/>
  <c r="Q11" i="1"/>
  <c r="Q10" i="1"/>
  <c r="Q30" i="1"/>
  <c r="Q29" i="1"/>
  <c r="Q21" i="1"/>
  <c r="Q20" i="1"/>
  <c r="C34" i="1"/>
  <c r="K31" i="1"/>
  <c r="K29" i="1"/>
  <c r="K32" i="1"/>
  <c r="K33" i="1"/>
  <c r="K30" i="1"/>
  <c r="K34" i="1"/>
  <c r="Q14" i="1"/>
  <c r="Q15" i="1"/>
  <c r="Q12" i="1"/>
  <c r="Q13" i="1"/>
  <c r="K10" i="1"/>
  <c r="K13" i="1"/>
  <c r="K14" i="1"/>
  <c r="K11" i="1"/>
  <c r="K15" i="1"/>
  <c r="K12" i="1"/>
  <c r="Q22" i="1"/>
  <c r="Q23" i="1"/>
  <c r="Q24" i="1"/>
  <c r="Q25" i="1"/>
  <c r="K22" i="1"/>
  <c r="K20" i="1"/>
  <c r="K23" i="1"/>
  <c r="K24" i="1"/>
  <c r="K21" i="1"/>
  <c r="K25" i="1"/>
  <c r="Q31" i="1"/>
  <c r="Q34" i="1"/>
  <c r="Q32" i="1"/>
  <c r="Q33" i="1"/>
  <c r="W10" i="1"/>
</calcChain>
</file>

<file path=xl/sharedStrings.xml><?xml version="1.0" encoding="utf-8"?>
<sst xmlns="http://schemas.openxmlformats.org/spreadsheetml/2006/main" count="86" uniqueCount="20">
  <si>
    <t xml:space="preserve">počet </t>
  </si>
  <si>
    <t>%</t>
  </si>
  <si>
    <t>Celkem</t>
  </si>
  <si>
    <t xml:space="preserve">65 a více </t>
  </si>
  <si>
    <t xml:space="preserve">15–24 </t>
  </si>
  <si>
    <t xml:space="preserve">25–44 </t>
  </si>
  <si>
    <t xml:space="preserve">45–64 </t>
  </si>
  <si>
    <t xml:space="preserve">0–4 </t>
  </si>
  <si>
    <t>5–14</t>
  </si>
  <si>
    <r>
      <t>Index stáří</t>
    </r>
    <r>
      <rPr>
        <vertAlign val="superscript"/>
        <sz val="8"/>
        <rFont val="Arial"/>
        <family val="2"/>
        <charset val="238"/>
      </rPr>
      <t>1)</t>
    </r>
  </si>
  <si>
    <t>město České Budějovice</t>
  </si>
  <si>
    <t>Muži</t>
  </si>
  <si>
    <t>Ženy</t>
  </si>
  <si>
    <t>Obyvatelstvo celkem</t>
  </si>
  <si>
    <t>počet</t>
  </si>
  <si>
    <t xml:space="preserve">x </t>
  </si>
  <si>
    <t>OBYVATELSTVO</t>
  </si>
  <si>
    <t>4.4 Obyvatelstvo podle pohlaví a věku v letech 1991 až 2024 (k 31. 12.)</t>
  </si>
  <si>
    <t>v tom ve věku</t>
  </si>
  <si>
    <r>
      <rPr>
        <vertAlign val="superscript"/>
        <sz val="8"/>
        <rFont val="Arial"/>
        <family val="2"/>
        <charset val="238"/>
      </rPr>
      <t>1) i</t>
    </r>
    <r>
      <rPr>
        <sz val="8"/>
        <rFont val="Arial"/>
        <family val="2"/>
        <charset val="238"/>
      </rPr>
      <t>ndex stáří = počet obyvatel ve věku 65 let a více na 100 dětí mladších 15 let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</si>
</sst>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8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164" fontId="1" fillId="0" borderId="1" xfId="0" applyNumberFormat="1" applyFont="1" applyBorder="1"/>
    <xf numFmtId="165" fontId="1" fillId="0" borderId="1" xfId="0" applyNumberFormat="1" applyFont="1" applyBorder="1"/>
    <xf numFmtId="164" fontId="1" fillId="0" borderId="2" xfId="0" applyNumberFormat="1" applyFont="1" applyBorder="1"/>
    <xf numFmtId="165" fontId="1" fillId="0" borderId="2" xfId="0" applyNumberFormat="1" applyFont="1" applyBorder="1"/>
    <xf numFmtId="0" fontId="5" fillId="0" borderId="0" xfId="1" applyFont="1"/>
    <xf numFmtId="165" fontId="1" fillId="0" borderId="4" xfId="0" applyNumberFormat="1" applyFont="1" applyBorder="1"/>
    <xf numFmtId="164" fontId="1" fillId="0" borderId="4" xfId="0" applyNumberFormat="1" applyFont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0" fontId="1" fillId="0" borderId="6" xfId="0" applyFont="1" applyBorder="1"/>
    <xf numFmtId="165" fontId="1" fillId="0" borderId="7" xfId="0" applyNumberFormat="1" applyFont="1" applyBorder="1"/>
    <xf numFmtId="165" fontId="1" fillId="0" borderId="3" xfId="0" applyNumberFormat="1" applyFont="1" applyBorder="1"/>
    <xf numFmtId="0" fontId="1" fillId="0" borderId="2" xfId="0" applyFont="1" applyBorder="1"/>
    <xf numFmtId="164" fontId="1" fillId="0" borderId="5" xfId="0" applyNumberFormat="1" applyFont="1" applyBorder="1"/>
    <xf numFmtId="164" fontId="1" fillId="0" borderId="3" xfId="0" applyNumberFormat="1" applyFont="1" applyBorder="1"/>
    <xf numFmtId="164" fontId="1" fillId="0" borderId="8" xfId="0" applyNumberFormat="1" applyFont="1" applyBorder="1" applyAlignment="1">
      <alignment horizontal="right"/>
    </xf>
    <xf numFmtId="165" fontId="1" fillId="0" borderId="9" xfId="0" applyNumberFormat="1" applyFont="1" applyBorder="1"/>
    <xf numFmtId="165" fontId="1" fillId="0" borderId="0" xfId="0" applyNumberFormat="1" applyFont="1"/>
    <xf numFmtId="165" fontId="1" fillId="0" borderId="10" xfId="0" applyNumberFormat="1" applyFont="1" applyBorder="1" applyAlignment="1">
      <alignment horizontal="right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3" fontId="1" fillId="0" borderId="1" xfId="0" applyNumberFormat="1" applyFont="1" applyBorder="1"/>
    <xf numFmtId="3" fontId="1" fillId="0" borderId="2" xfId="0" applyNumberFormat="1" applyFont="1" applyBorder="1"/>
    <xf numFmtId="0" fontId="1" fillId="0" borderId="11" xfId="0" applyFont="1" applyBorder="1"/>
    <xf numFmtId="0" fontId="1" fillId="0" borderId="14" xfId="0" applyFont="1" applyBorder="1"/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left"/>
    </xf>
    <xf numFmtId="165" fontId="1" fillId="0" borderId="8" xfId="0" applyNumberFormat="1" applyFont="1" applyBorder="1" applyAlignment="1">
      <alignment horizontal="right"/>
    </xf>
    <xf numFmtId="164" fontId="1" fillId="0" borderId="4" xfId="0" applyNumberFormat="1" applyFont="1" applyBorder="1"/>
    <xf numFmtId="165" fontId="1" fillId="0" borderId="10" xfId="0" applyNumberFormat="1" applyFont="1" applyBorder="1"/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 indent="1"/>
    </xf>
    <xf numFmtId="0" fontId="1" fillId="0" borderId="6" xfId="0" applyFont="1" applyBorder="1" applyAlignment="1">
      <alignment horizontal="left" indent="2"/>
    </xf>
    <xf numFmtId="17" fontId="1" fillId="0" borderId="6" xfId="0" quotePrefix="1" applyNumberFormat="1" applyFont="1" applyBorder="1" applyAlignment="1">
      <alignment horizontal="left" indent="2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9"/>
  <sheetViews>
    <sheetView tabSelected="1" zoomScaleNormal="100" workbookViewId="0"/>
  </sheetViews>
  <sheetFormatPr defaultColWidth="9.140625" defaultRowHeight="12.75"/>
  <cols>
    <col min="1" max="1" width="21.5703125" style="1" customWidth="1"/>
    <col min="2" max="2" width="5.85546875" style="1" customWidth="1"/>
    <col min="3" max="3" width="5.42578125" style="1" customWidth="1"/>
    <col min="4" max="4" width="5.85546875" style="1" customWidth="1"/>
    <col min="5" max="5" width="5.42578125" style="1" customWidth="1"/>
    <col min="6" max="6" width="5.85546875" style="1" customWidth="1"/>
    <col min="7" max="7" width="5.42578125" style="1" customWidth="1"/>
    <col min="8" max="8" width="5.85546875" style="1" customWidth="1"/>
    <col min="9" max="9" width="5.42578125" style="1" customWidth="1"/>
    <col min="10" max="10" width="5.85546875" style="1" customWidth="1"/>
    <col min="11" max="11" width="5.42578125" style="1" customWidth="1"/>
    <col min="12" max="12" width="5.85546875" style="1" customWidth="1"/>
    <col min="13" max="13" width="5.42578125" style="1" customWidth="1"/>
    <col min="14" max="14" width="5.85546875" style="1" customWidth="1"/>
    <col min="15" max="15" width="5.42578125" style="1" customWidth="1"/>
    <col min="16" max="16" width="5.85546875" style="1" customWidth="1"/>
    <col min="17" max="17" width="5.42578125" style="1" customWidth="1"/>
    <col min="18" max="18" width="5.85546875" style="1" customWidth="1"/>
    <col min="19" max="19" width="5.42578125" style="1" customWidth="1"/>
    <col min="20" max="20" width="5.85546875" style="1" customWidth="1"/>
    <col min="21" max="21" width="5.42578125" style="1" customWidth="1"/>
    <col min="22" max="22" width="5.85546875" style="1" customWidth="1"/>
    <col min="23" max="23" width="5.42578125" style="1" customWidth="1"/>
    <col min="24" max="24" width="5.85546875" style="1" customWidth="1"/>
    <col min="25" max="25" width="5.42578125" style="1" customWidth="1"/>
    <col min="26" max="26" width="5.85546875" style="1" customWidth="1"/>
    <col min="27" max="27" width="5.42578125" style="1" customWidth="1"/>
    <col min="28" max="37" width="5.85546875" style="1" customWidth="1"/>
    <col min="38" max="16384" width="9.140625" style="1"/>
  </cols>
  <sheetData>
    <row r="1" spans="1:37" ht="15.75" customHeight="1">
      <c r="A1" s="31" t="s">
        <v>16</v>
      </c>
    </row>
    <row r="2" spans="1:37" ht="11.25" customHeight="1"/>
    <row r="3" spans="1:37" ht="14.25" customHeight="1">
      <c r="A3" s="32" t="s">
        <v>17</v>
      </c>
      <c r="L3" s="7"/>
      <c r="M3" s="7"/>
      <c r="N3" s="7"/>
      <c r="O3" s="7"/>
      <c r="P3" s="7"/>
      <c r="Q3" s="7"/>
      <c r="R3" s="7"/>
      <c r="S3" s="7"/>
    </row>
    <row r="4" spans="1:37" ht="13.5" customHeight="1" thickBot="1">
      <c r="K4" s="7"/>
      <c r="L4" s="7"/>
      <c r="M4" s="7"/>
      <c r="N4" s="7"/>
      <c r="O4" s="7"/>
      <c r="P4" s="7"/>
      <c r="Q4" s="7"/>
      <c r="R4" s="21"/>
      <c r="S4" s="21"/>
      <c r="T4" s="21"/>
      <c r="U4" s="21"/>
      <c r="V4" s="21"/>
      <c r="W4" s="21"/>
      <c r="X4" s="21"/>
      <c r="Y4" s="22"/>
      <c r="AA4" s="22"/>
      <c r="AC4" s="22"/>
      <c r="AG4" s="22"/>
      <c r="AI4" s="22"/>
      <c r="AK4" s="22" t="s">
        <v>10</v>
      </c>
    </row>
    <row r="5" spans="1:37" s="2" customFormat="1" ht="16.5" customHeight="1">
      <c r="A5" s="25"/>
      <c r="B5" s="41">
        <v>1991</v>
      </c>
      <c r="C5" s="41"/>
      <c r="D5" s="41">
        <v>1996</v>
      </c>
      <c r="E5" s="41"/>
      <c r="F5" s="41">
        <v>2001</v>
      </c>
      <c r="G5" s="41"/>
      <c r="H5" s="41">
        <v>2006</v>
      </c>
      <c r="I5" s="41"/>
      <c r="J5" s="41">
        <v>2011</v>
      </c>
      <c r="K5" s="41"/>
      <c r="L5" s="41">
        <v>2012</v>
      </c>
      <c r="M5" s="41"/>
      <c r="N5" s="41">
        <v>2013</v>
      </c>
      <c r="O5" s="41"/>
      <c r="P5" s="41">
        <v>2014</v>
      </c>
      <c r="Q5" s="42"/>
      <c r="R5" s="41">
        <v>2015</v>
      </c>
      <c r="S5" s="42"/>
      <c r="T5" s="41">
        <v>2016</v>
      </c>
      <c r="U5" s="42"/>
      <c r="V5" s="41">
        <v>2017</v>
      </c>
      <c r="W5" s="42"/>
      <c r="X5" s="41">
        <v>2018</v>
      </c>
      <c r="Y5" s="42"/>
      <c r="Z5" s="41">
        <v>2019</v>
      </c>
      <c r="AA5" s="42"/>
      <c r="AB5" s="41">
        <v>2020</v>
      </c>
      <c r="AC5" s="42"/>
      <c r="AD5" s="41">
        <v>2021</v>
      </c>
      <c r="AE5" s="42"/>
      <c r="AF5" s="41">
        <v>2022</v>
      </c>
      <c r="AG5" s="42"/>
      <c r="AH5" s="41">
        <v>2023</v>
      </c>
      <c r="AI5" s="42"/>
      <c r="AJ5" s="41">
        <v>2024</v>
      </c>
      <c r="AK5" s="42"/>
    </row>
    <row r="6" spans="1:37" s="2" customFormat="1" ht="16.5" customHeight="1" thickBot="1">
      <c r="A6" s="26"/>
      <c r="B6" s="27" t="s">
        <v>0</v>
      </c>
      <c r="C6" s="27" t="s">
        <v>1</v>
      </c>
      <c r="D6" s="27" t="s">
        <v>0</v>
      </c>
      <c r="E6" s="27" t="s">
        <v>1</v>
      </c>
      <c r="F6" s="27" t="s">
        <v>0</v>
      </c>
      <c r="G6" s="27" t="s">
        <v>1</v>
      </c>
      <c r="H6" s="27" t="s">
        <v>0</v>
      </c>
      <c r="I6" s="27" t="s">
        <v>1</v>
      </c>
      <c r="J6" s="27" t="s">
        <v>0</v>
      </c>
      <c r="K6" s="27" t="s">
        <v>1</v>
      </c>
      <c r="L6" s="27" t="s">
        <v>0</v>
      </c>
      <c r="M6" s="27" t="s">
        <v>1</v>
      </c>
      <c r="N6" s="27" t="s">
        <v>0</v>
      </c>
      <c r="O6" s="27" t="s">
        <v>1</v>
      </c>
      <c r="P6" s="27" t="s">
        <v>0</v>
      </c>
      <c r="Q6" s="28" t="s">
        <v>1</v>
      </c>
      <c r="R6" s="27" t="s">
        <v>0</v>
      </c>
      <c r="S6" s="29" t="s">
        <v>1</v>
      </c>
      <c r="T6" s="27" t="s">
        <v>0</v>
      </c>
      <c r="U6" s="29" t="s">
        <v>1</v>
      </c>
      <c r="V6" s="27" t="s">
        <v>14</v>
      </c>
      <c r="W6" s="29" t="s">
        <v>1</v>
      </c>
      <c r="X6" s="30" t="s">
        <v>14</v>
      </c>
      <c r="Y6" s="29" t="s">
        <v>1</v>
      </c>
      <c r="Z6" s="30" t="s">
        <v>14</v>
      </c>
      <c r="AA6" s="29" t="s">
        <v>1</v>
      </c>
      <c r="AB6" s="30" t="s">
        <v>14</v>
      </c>
      <c r="AC6" s="29" t="s">
        <v>1</v>
      </c>
      <c r="AD6" s="30" t="s">
        <v>14</v>
      </c>
      <c r="AE6" s="29" t="s">
        <v>1</v>
      </c>
      <c r="AF6" s="30" t="s">
        <v>14</v>
      </c>
      <c r="AG6" s="29" t="s">
        <v>1</v>
      </c>
      <c r="AH6" s="30" t="s">
        <v>14</v>
      </c>
      <c r="AI6" s="29" t="s">
        <v>1</v>
      </c>
      <c r="AJ6" s="30" t="s">
        <v>14</v>
      </c>
      <c r="AK6" s="29" t="s">
        <v>1</v>
      </c>
    </row>
    <row r="7" spans="1:37" s="2" customFormat="1" ht="18" customHeight="1">
      <c r="A7" s="11"/>
      <c r="B7" s="43" t="s">
        <v>13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</row>
    <row r="8" spans="1:37" s="2" customFormat="1" ht="16.5" customHeight="1">
      <c r="A8" s="37" t="s">
        <v>2</v>
      </c>
      <c r="B8" s="3">
        <v>98274</v>
      </c>
      <c r="C8" s="4">
        <v>100</v>
      </c>
      <c r="D8" s="3">
        <v>99593</v>
      </c>
      <c r="E8" s="4">
        <v>100</v>
      </c>
      <c r="F8" s="3">
        <v>96742</v>
      </c>
      <c r="G8" s="4">
        <v>100</v>
      </c>
      <c r="H8" s="3">
        <v>94747</v>
      </c>
      <c r="I8" s="4">
        <v>100</v>
      </c>
      <c r="J8" s="3">
        <f>SUM(J10:J15)</f>
        <v>93620</v>
      </c>
      <c r="K8" s="4">
        <v>100</v>
      </c>
      <c r="L8" s="3">
        <v>93467</v>
      </c>
      <c r="M8" s="4">
        <v>100</v>
      </c>
      <c r="N8" s="3">
        <v>93253</v>
      </c>
      <c r="O8" s="4">
        <v>100</v>
      </c>
      <c r="P8" s="3">
        <f>SUM(P10:P15)</f>
        <v>93285</v>
      </c>
      <c r="Q8" s="4">
        <v>100</v>
      </c>
      <c r="R8" s="15">
        <f>SUM(R10:R15)</f>
        <v>93513</v>
      </c>
      <c r="S8" s="12">
        <v>100</v>
      </c>
      <c r="T8" s="3">
        <v>93470</v>
      </c>
      <c r="U8" s="12">
        <v>100</v>
      </c>
      <c r="V8" s="3">
        <v>93863</v>
      </c>
      <c r="W8" s="4">
        <v>100</v>
      </c>
      <c r="X8" s="3">
        <v>94014</v>
      </c>
      <c r="Y8" s="18">
        <v>100</v>
      </c>
      <c r="Z8" s="3">
        <v>94463</v>
      </c>
      <c r="AA8" s="18">
        <v>100</v>
      </c>
      <c r="AB8" s="3">
        <v>94229</v>
      </c>
      <c r="AC8" s="18">
        <v>100</v>
      </c>
      <c r="AD8" s="3">
        <v>93426</v>
      </c>
      <c r="AE8" s="18">
        <v>100</v>
      </c>
      <c r="AF8" s="3">
        <v>96417</v>
      </c>
      <c r="AG8" s="18">
        <v>100</v>
      </c>
      <c r="AH8" s="3">
        <v>97377</v>
      </c>
      <c r="AI8" s="18">
        <v>100</v>
      </c>
      <c r="AJ8" s="3">
        <v>97231</v>
      </c>
      <c r="AK8" s="18">
        <v>100</v>
      </c>
    </row>
    <row r="9" spans="1:37" s="2" customFormat="1" ht="12" customHeight="1">
      <c r="A9" s="38" t="s">
        <v>18</v>
      </c>
      <c r="B9" s="5"/>
      <c r="C9" s="6"/>
      <c r="D9" s="5"/>
      <c r="E9" s="6"/>
      <c r="F9" s="5"/>
      <c r="G9" s="6"/>
      <c r="H9" s="5"/>
      <c r="I9" s="6"/>
      <c r="J9" s="5"/>
      <c r="K9" s="6"/>
      <c r="L9" s="5"/>
      <c r="M9" s="6"/>
      <c r="N9" s="6"/>
      <c r="O9" s="6"/>
      <c r="P9" s="5"/>
      <c r="Q9" s="6"/>
      <c r="R9" s="11"/>
      <c r="S9" s="16"/>
      <c r="T9" s="14"/>
      <c r="U9" s="16"/>
      <c r="V9" s="14"/>
      <c r="W9" s="5"/>
      <c r="X9" s="5"/>
      <c r="Y9" s="19"/>
      <c r="Z9" s="5"/>
      <c r="AA9" s="19"/>
      <c r="AB9" s="5"/>
      <c r="AC9" s="19"/>
      <c r="AD9" s="5"/>
      <c r="AE9" s="19"/>
      <c r="AF9" s="5"/>
      <c r="AG9" s="19"/>
      <c r="AH9" s="5"/>
      <c r="AI9" s="19"/>
      <c r="AJ9" s="5"/>
      <c r="AK9" s="19"/>
    </row>
    <row r="10" spans="1:37" s="2" customFormat="1" ht="12" customHeight="1">
      <c r="A10" s="39" t="s">
        <v>7</v>
      </c>
      <c r="B10" s="5">
        <v>6528</v>
      </c>
      <c r="C10" s="6">
        <f>B10*100/$B$8</f>
        <v>6.6426521765675561</v>
      </c>
      <c r="D10" s="5">
        <v>4917</v>
      </c>
      <c r="E10" s="6">
        <f>D10*100/$D$8</f>
        <v>4.9370939724679443</v>
      </c>
      <c r="F10" s="5">
        <v>4043</v>
      </c>
      <c r="G10" s="6">
        <f>F10*100/$F$8</f>
        <v>4.1791569328730027</v>
      </c>
      <c r="H10" s="5">
        <v>4293</v>
      </c>
      <c r="I10" s="6">
        <f>H10*100/$H$8</f>
        <v>4.53101417459128</v>
      </c>
      <c r="J10" s="5">
        <v>5458</v>
      </c>
      <c r="K10" s="6">
        <f>J10*100/$J$8</f>
        <v>5.829950865199744</v>
      </c>
      <c r="L10" s="5">
        <v>5412</v>
      </c>
      <c r="M10" s="6">
        <f>L10*100/$L$8</f>
        <v>5.7902789219724609</v>
      </c>
      <c r="N10" s="5">
        <v>5217</v>
      </c>
      <c r="O10" s="6">
        <f>N10*100/$N$8</f>
        <v>5.5944580871392882</v>
      </c>
      <c r="P10" s="5">
        <v>5140</v>
      </c>
      <c r="Q10" s="6">
        <f>P10*100/$P$8</f>
        <v>5.5099962480570293</v>
      </c>
      <c r="R10" s="5">
        <v>5117</v>
      </c>
      <c r="S10" s="13">
        <f>R10*100/$R$8</f>
        <v>5.47196646455573</v>
      </c>
      <c r="T10" s="5">
        <v>5189</v>
      </c>
      <c r="U10" s="13">
        <f>T10*100/$T$8</f>
        <v>5.5515138547127423</v>
      </c>
      <c r="V10" s="5">
        <v>5097</v>
      </c>
      <c r="W10" s="6">
        <f>V10*100/$V$8</f>
        <v>5.4302547329618696</v>
      </c>
      <c r="X10" s="5">
        <v>5097</v>
      </c>
      <c r="Y10" s="19">
        <f>X10*100/$X$8</f>
        <v>5.4215329631756974</v>
      </c>
      <c r="Z10" s="5">
        <v>5106</v>
      </c>
      <c r="AA10" s="19">
        <f>Z10/$Z$8*100</f>
        <v>5.4052909604818815</v>
      </c>
      <c r="AB10" s="5">
        <v>5079</v>
      </c>
      <c r="AC10" s="19">
        <f>AB10/$AB$8*100</f>
        <v>5.3900603848072253</v>
      </c>
      <c r="AD10" s="5">
        <v>4975</v>
      </c>
      <c r="AE10" s="19">
        <f>AD10/$AD$8*100</f>
        <v>5.325070108963244</v>
      </c>
      <c r="AF10" s="5">
        <v>5074</v>
      </c>
      <c r="AG10" s="19">
        <v>5.2625574328178644</v>
      </c>
      <c r="AH10" s="5">
        <v>4921</v>
      </c>
      <c r="AI10" s="19">
        <v>5.0535547408525634</v>
      </c>
      <c r="AJ10" s="5">
        <v>4739</v>
      </c>
      <c r="AK10" s="19">
        <v>4.8739599510444203</v>
      </c>
    </row>
    <row r="11" spans="1:37" s="2" customFormat="1" ht="12" customHeight="1">
      <c r="A11" s="40" t="s">
        <v>8</v>
      </c>
      <c r="B11" s="5">
        <v>13963</v>
      </c>
      <c r="C11" s="6">
        <f t="shared" ref="C11:C14" si="0">B11*100/$B$8</f>
        <v>14.208234120927203</v>
      </c>
      <c r="D11" s="5">
        <v>12845</v>
      </c>
      <c r="E11" s="6">
        <f t="shared" ref="E11:E14" si="1">D11*100/$D$8</f>
        <v>12.897492795678412</v>
      </c>
      <c r="F11" s="5">
        <v>10847</v>
      </c>
      <c r="G11" s="6">
        <f t="shared" ref="G11:G14" si="2">F11*100/$F$8</f>
        <v>11.212296624010254</v>
      </c>
      <c r="H11" s="5">
        <v>8169</v>
      </c>
      <c r="I11" s="6">
        <f t="shared" ref="I11:I14" si="3">H11*100/$H$8</f>
        <v>8.6219088731041609</v>
      </c>
      <c r="J11" s="5">
        <v>7697</v>
      </c>
      <c r="K11" s="6">
        <f t="shared" ref="K11:K14" si="4">J11*100/$J$8</f>
        <v>8.2215338602862644</v>
      </c>
      <c r="L11" s="5">
        <v>7928</v>
      </c>
      <c r="M11" s="6">
        <f t="shared" ref="M11:M14" si="5">L11*100/$L$8</f>
        <v>8.4821380808199685</v>
      </c>
      <c r="N11" s="5">
        <v>8336</v>
      </c>
      <c r="O11" s="6">
        <f t="shared" ref="O11:O14" si="6">N11*100/$N$8</f>
        <v>8.9391226019538248</v>
      </c>
      <c r="P11" s="5">
        <v>8645</v>
      </c>
      <c r="Q11" s="6">
        <f>P11*100/$P$8</f>
        <v>9.2672991370531168</v>
      </c>
      <c r="R11" s="5">
        <v>9020</v>
      </c>
      <c r="S11" s="13">
        <f>R11*100/$R$8</f>
        <v>9.6457177076983953</v>
      </c>
      <c r="T11" s="5">
        <v>9178</v>
      </c>
      <c r="U11" s="13">
        <f>T11*100/$T$8</f>
        <v>9.8191933240611959</v>
      </c>
      <c r="V11" s="5">
        <v>9480</v>
      </c>
      <c r="W11" s="6">
        <f t="shared" ref="W11:W15" si="7">V11*100/$V$8</f>
        <v>10.099826342648328</v>
      </c>
      <c r="X11" s="5">
        <v>9670</v>
      </c>
      <c r="Y11" s="19">
        <f t="shared" ref="Y11:Y15" si="8">X11*100/$X$8</f>
        <v>10.28570212947008</v>
      </c>
      <c r="Z11" s="5">
        <v>9767</v>
      </c>
      <c r="AA11" s="19">
        <f t="shared" ref="AA11:AA15" si="9">Z11/$Z$8*100</f>
        <v>10.339498004509702</v>
      </c>
      <c r="AB11" s="5">
        <v>9877</v>
      </c>
      <c r="AC11" s="19">
        <f t="shared" ref="AC11:AC15" si="10">AB11/$AB$8*100</f>
        <v>10.481911088942894</v>
      </c>
      <c r="AD11" s="5">
        <v>9712</v>
      </c>
      <c r="AE11" s="19">
        <f t="shared" ref="AE11:AE15" si="11">AD11/$AD$8*100</f>
        <v>10.39539314537709</v>
      </c>
      <c r="AF11" s="5">
        <v>10252</v>
      </c>
      <c r="AG11" s="19">
        <v>10.632979661263056</v>
      </c>
      <c r="AH11" s="5">
        <v>10348</v>
      </c>
      <c r="AI11" s="19">
        <v>10.626739373774093</v>
      </c>
      <c r="AJ11" s="5">
        <v>10222</v>
      </c>
      <c r="AK11" s="19">
        <v>10.513107959395667</v>
      </c>
    </row>
    <row r="12" spans="1:37" s="2" customFormat="1" ht="12" customHeight="1">
      <c r="A12" s="39" t="s">
        <v>4</v>
      </c>
      <c r="B12" s="5">
        <v>14784</v>
      </c>
      <c r="C12" s="6">
        <f t="shared" si="0"/>
        <v>15.043653458697111</v>
      </c>
      <c r="D12" s="5">
        <v>15784</v>
      </c>
      <c r="E12" s="6">
        <f t="shared" si="1"/>
        <v>15.848503408874118</v>
      </c>
      <c r="F12" s="5">
        <v>13598</v>
      </c>
      <c r="G12" s="6">
        <f t="shared" si="2"/>
        <v>14.055942610241674</v>
      </c>
      <c r="H12" s="5">
        <v>12142</v>
      </c>
      <c r="I12" s="6">
        <f t="shared" si="3"/>
        <v>12.815181483318733</v>
      </c>
      <c r="J12" s="5">
        <v>10047</v>
      </c>
      <c r="K12" s="6">
        <f t="shared" si="4"/>
        <v>10.731681264687033</v>
      </c>
      <c r="L12" s="5">
        <v>9562</v>
      </c>
      <c r="M12" s="6">
        <f t="shared" si="5"/>
        <v>10.230348679212984</v>
      </c>
      <c r="N12" s="5">
        <v>9183</v>
      </c>
      <c r="O12" s="6">
        <f t="shared" si="6"/>
        <v>9.8474043730496614</v>
      </c>
      <c r="P12" s="5">
        <v>8826</v>
      </c>
      <c r="Q12" s="6">
        <f t="shared" ref="Q12:Q14" si="12">P12*100/$P$8</f>
        <v>9.4613281878115458</v>
      </c>
      <c r="R12" s="5">
        <v>8450</v>
      </c>
      <c r="S12" s="13">
        <f t="shared" ref="S12:S15" si="13">R12*100/$R$8</f>
        <v>9.0361767882540391</v>
      </c>
      <c r="T12" s="5">
        <v>8108</v>
      </c>
      <c r="U12" s="13">
        <f t="shared" ref="U12:U15" si="14">T12*100/$T$8</f>
        <v>8.6744409971113718</v>
      </c>
      <c r="V12" s="5">
        <v>7869</v>
      </c>
      <c r="W12" s="6">
        <f t="shared" si="7"/>
        <v>8.3834950939134689</v>
      </c>
      <c r="X12" s="5">
        <v>7664</v>
      </c>
      <c r="Y12" s="19">
        <f t="shared" si="8"/>
        <v>8.1519773650732876</v>
      </c>
      <c r="Z12" s="5">
        <v>7618</v>
      </c>
      <c r="AA12" s="19">
        <f t="shared" si="9"/>
        <v>8.0645332034764934</v>
      </c>
      <c r="AB12" s="5">
        <v>7636</v>
      </c>
      <c r="AC12" s="19">
        <f t="shared" si="10"/>
        <v>8.1036623544768602</v>
      </c>
      <c r="AD12" s="5">
        <v>7917</v>
      </c>
      <c r="AE12" s="19">
        <f t="shared" si="11"/>
        <v>8.4740864427461293</v>
      </c>
      <c r="AF12" s="5">
        <v>8736</v>
      </c>
      <c r="AG12" s="19">
        <v>9.0606428326954784</v>
      </c>
      <c r="AH12" s="5">
        <v>9239</v>
      </c>
      <c r="AI12" s="19">
        <v>9.4878667447138429</v>
      </c>
      <c r="AJ12" s="5">
        <v>9586</v>
      </c>
      <c r="AK12" s="19">
        <v>9.8589955878269269</v>
      </c>
    </row>
    <row r="13" spans="1:37" s="2" customFormat="1" ht="12" customHeight="1">
      <c r="A13" s="39" t="s">
        <v>5</v>
      </c>
      <c r="B13" s="5">
        <v>30293</v>
      </c>
      <c r="C13" s="6">
        <f t="shared" si="0"/>
        <v>30.825040193744023</v>
      </c>
      <c r="D13" s="5">
        <v>29442</v>
      </c>
      <c r="E13" s="6">
        <f t="shared" si="1"/>
        <v>29.562318636851987</v>
      </c>
      <c r="F13" s="5">
        <v>28728</v>
      </c>
      <c r="G13" s="6">
        <f t="shared" si="2"/>
        <v>29.69547869591284</v>
      </c>
      <c r="H13" s="5">
        <v>29407</v>
      </c>
      <c r="I13" s="6">
        <f t="shared" si="3"/>
        <v>31.037394323830835</v>
      </c>
      <c r="J13" s="5">
        <v>28392</v>
      </c>
      <c r="K13" s="6">
        <f t="shared" si="4"/>
        <v>30.326853236487931</v>
      </c>
      <c r="L13" s="5">
        <v>28396</v>
      </c>
      <c r="M13" s="6">
        <f t="shared" si="5"/>
        <v>30.38077610279564</v>
      </c>
      <c r="N13" s="5">
        <v>28262</v>
      </c>
      <c r="O13" s="6">
        <f t="shared" si="6"/>
        <v>30.306799781240283</v>
      </c>
      <c r="P13" s="5">
        <v>28189</v>
      </c>
      <c r="Q13" s="6">
        <f t="shared" si="12"/>
        <v>30.218148684140001</v>
      </c>
      <c r="R13" s="5">
        <v>28247</v>
      </c>
      <c r="S13" s="13">
        <f t="shared" si="13"/>
        <v>30.206495353587201</v>
      </c>
      <c r="T13" s="5">
        <v>28108</v>
      </c>
      <c r="U13" s="13">
        <f t="shared" si="14"/>
        <v>30.071680753182839</v>
      </c>
      <c r="V13" s="5">
        <v>28170</v>
      </c>
      <c r="W13" s="6">
        <f t="shared" si="7"/>
        <v>30.011825746034113</v>
      </c>
      <c r="X13" s="5">
        <v>27798</v>
      </c>
      <c r="Y13" s="19">
        <f t="shared" si="8"/>
        <v>29.56793669028017</v>
      </c>
      <c r="Z13" s="5">
        <v>27668</v>
      </c>
      <c r="AA13" s="19">
        <f t="shared" si="9"/>
        <v>29.289774832474091</v>
      </c>
      <c r="AB13" s="5">
        <v>27007</v>
      </c>
      <c r="AC13" s="19">
        <f t="shared" si="10"/>
        <v>28.661027921340565</v>
      </c>
      <c r="AD13" s="5">
        <v>25788</v>
      </c>
      <c r="AE13" s="19">
        <f t="shared" si="11"/>
        <v>27.60259456682294</v>
      </c>
      <c r="AF13" s="5">
        <v>26297</v>
      </c>
      <c r="AG13" s="19">
        <v>27.274235871267514</v>
      </c>
      <c r="AH13" s="5">
        <v>26083</v>
      </c>
      <c r="AI13" s="19">
        <v>26.785585918646088</v>
      </c>
      <c r="AJ13" s="5">
        <v>25358</v>
      </c>
      <c r="AK13" s="19">
        <v>26.080159619874323</v>
      </c>
    </row>
    <row r="14" spans="1:37" s="2" customFormat="1" ht="12" customHeight="1">
      <c r="A14" s="39" t="s">
        <v>6</v>
      </c>
      <c r="B14" s="5">
        <v>22103</v>
      </c>
      <c r="C14" s="6">
        <f t="shared" si="0"/>
        <v>22.491198078840792</v>
      </c>
      <c r="D14" s="5">
        <v>24578</v>
      </c>
      <c r="E14" s="6">
        <f t="shared" si="1"/>
        <v>24.678441255911562</v>
      </c>
      <c r="F14" s="5">
        <v>26560</v>
      </c>
      <c r="G14" s="6">
        <f t="shared" si="2"/>
        <v>27.454466519195385</v>
      </c>
      <c r="H14" s="5">
        <v>26725</v>
      </c>
      <c r="I14" s="6">
        <f t="shared" si="3"/>
        <v>28.206697837398547</v>
      </c>
      <c r="J14" s="5">
        <v>25555</v>
      </c>
      <c r="K14" s="6">
        <f t="shared" si="4"/>
        <v>27.296517838068787</v>
      </c>
      <c r="L14" s="5">
        <v>25164</v>
      </c>
      <c r="M14" s="6">
        <f t="shared" si="5"/>
        <v>26.92287117378326</v>
      </c>
      <c r="N14" s="5">
        <v>24783</v>
      </c>
      <c r="O14" s="6">
        <f t="shared" si="6"/>
        <v>26.57608870492102</v>
      </c>
      <c r="P14" s="5">
        <v>24602</v>
      </c>
      <c r="Q14" s="6">
        <f t="shared" si="12"/>
        <v>26.372943131264403</v>
      </c>
      <c r="R14" s="5">
        <v>24449</v>
      </c>
      <c r="S14" s="13">
        <f t="shared" si="13"/>
        <v>26.145027964026394</v>
      </c>
      <c r="T14" s="5">
        <v>24191</v>
      </c>
      <c r="U14" s="13">
        <f t="shared" si="14"/>
        <v>25.881031346956242</v>
      </c>
      <c r="V14" s="5">
        <v>24095</v>
      </c>
      <c r="W14" s="6">
        <f t="shared" si="7"/>
        <v>25.670391954231167</v>
      </c>
      <c r="X14" s="5">
        <v>24139</v>
      </c>
      <c r="Y14" s="19">
        <f t="shared" si="8"/>
        <v>25.675963154423808</v>
      </c>
      <c r="Z14" s="5">
        <v>24390</v>
      </c>
      <c r="AA14" s="19">
        <f t="shared" si="9"/>
        <v>25.819633083852938</v>
      </c>
      <c r="AB14" s="5">
        <v>24504</v>
      </c>
      <c r="AC14" s="19">
        <f t="shared" si="10"/>
        <v>26.004733150091795</v>
      </c>
      <c r="AD14" s="5">
        <v>24679</v>
      </c>
      <c r="AE14" s="19">
        <f t="shared" si="11"/>
        <v>26.415558838010831</v>
      </c>
      <c r="AF14" s="5">
        <v>25369</v>
      </c>
      <c r="AG14" s="19">
        <v>26.311750002592905</v>
      </c>
      <c r="AH14" s="5">
        <v>25981</v>
      </c>
      <c r="AI14" s="19">
        <v>26.68083839099582</v>
      </c>
      <c r="AJ14" s="5">
        <v>26500</v>
      </c>
      <c r="AK14" s="19">
        <v>27.254682148697434</v>
      </c>
    </row>
    <row r="15" spans="1:37" s="2" customFormat="1" ht="12" customHeight="1">
      <c r="A15" s="39" t="s">
        <v>3</v>
      </c>
      <c r="B15" s="5">
        <v>10603</v>
      </c>
      <c r="C15" s="6">
        <f>B15*100/$B$8</f>
        <v>10.789221971223315</v>
      </c>
      <c r="D15" s="5">
        <f>11194+833</f>
        <v>12027</v>
      </c>
      <c r="E15" s="6">
        <f>D15*100/$D$8</f>
        <v>12.07614993021598</v>
      </c>
      <c r="F15" s="5">
        <v>12966</v>
      </c>
      <c r="G15" s="6">
        <f>F15*100/$F$8</f>
        <v>13.402658617766845</v>
      </c>
      <c r="H15" s="5">
        <v>14011</v>
      </c>
      <c r="I15" s="6">
        <f>H15*100/$H$8</f>
        <v>14.787803307756446</v>
      </c>
      <c r="J15" s="5">
        <v>16471</v>
      </c>
      <c r="K15" s="6">
        <f>J15*100/$J$8</f>
        <v>17.593462935270242</v>
      </c>
      <c r="L15" s="5">
        <v>17005</v>
      </c>
      <c r="M15" s="6">
        <f>L15*100/$L$8</f>
        <v>18.193587041415686</v>
      </c>
      <c r="N15" s="5">
        <v>17472</v>
      </c>
      <c r="O15" s="6">
        <f>N15*100/$N$8</f>
        <v>18.736126451695924</v>
      </c>
      <c r="P15" s="5">
        <v>17883</v>
      </c>
      <c r="Q15" s="6">
        <f>P15*100/$P$8</f>
        <v>19.170284611673903</v>
      </c>
      <c r="R15" s="5">
        <v>18230</v>
      </c>
      <c r="S15" s="13">
        <f t="shared" si="13"/>
        <v>19.49461572187824</v>
      </c>
      <c r="T15" s="5">
        <v>18696</v>
      </c>
      <c r="U15" s="13">
        <f t="shared" si="14"/>
        <v>20.002139723975606</v>
      </c>
      <c r="V15" s="5">
        <v>19152</v>
      </c>
      <c r="W15" s="6">
        <f t="shared" si="7"/>
        <v>20.404206130211051</v>
      </c>
      <c r="X15" s="5">
        <v>19646</v>
      </c>
      <c r="Y15" s="19">
        <f t="shared" si="8"/>
        <v>20.896887697576958</v>
      </c>
      <c r="Z15" s="5">
        <v>19914</v>
      </c>
      <c r="AA15" s="19">
        <f t="shared" si="9"/>
        <v>21.081269915204896</v>
      </c>
      <c r="AB15" s="5">
        <v>20126</v>
      </c>
      <c r="AC15" s="19">
        <f t="shared" si="10"/>
        <v>21.358605100340661</v>
      </c>
      <c r="AD15" s="5">
        <v>20355</v>
      </c>
      <c r="AE15" s="19">
        <f t="shared" si="11"/>
        <v>21.787296898079763</v>
      </c>
      <c r="AF15" s="5">
        <v>20689</v>
      </c>
      <c r="AG15" s="19">
        <v>21.457834199363184</v>
      </c>
      <c r="AH15" s="5">
        <v>20805</v>
      </c>
      <c r="AI15" s="19">
        <v>21.365414831017588</v>
      </c>
      <c r="AJ15" s="5">
        <v>20826</v>
      </c>
      <c r="AK15" s="19">
        <v>21.419094733161234</v>
      </c>
    </row>
    <row r="16" spans="1:37" s="2" customFormat="1" ht="13.5" customHeight="1">
      <c r="A16" s="37" t="s">
        <v>9</v>
      </c>
      <c r="B16" s="8">
        <f>+B15/(B10+B11)*100</f>
        <v>51.744668391000928</v>
      </c>
      <c r="C16" s="9" t="s">
        <v>15</v>
      </c>
      <c r="D16" s="10">
        <f>+D15/(D10+D11)*100</f>
        <v>67.711969372818388</v>
      </c>
      <c r="E16" s="9" t="s">
        <v>15</v>
      </c>
      <c r="F16" s="10">
        <f>+F15/(F10+F11)*100</f>
        <v>87.0785762256548</v>
      </c>
      <c r="G16" s="9" t="s">
        <v>15</v>
      </c>
      <c r="H16" s="10">
        <v>112.4297865511154</v>
      </c>
      <c r="I16" s="9" t="s">
        <v>15</v>
      </c>
      <c r="J16" s="10">
        <f>+J15/(J10+J11)*100</f>
        <v>125.20714557202584</v>
      </c>
      <c r="K16" s="9" t="s">
        <v>15</v>
      </c>
      <c r="L16" s="10">
        <f>+L15/(L10+L11)*100</f>
        <v>127.47376311844079</v>
      </c>
      <c r="M16" s="9" t="s">
        <v>15</v>
      </c>
      <c r="N16" s="10">
        <f>+N15/(N10+N11)*100</f>
        <v>128.91610713495169</v>
      </c>
      <c r="O16" s="9" t="s">
        <v>15</v>
      </c>
      <c r="P16" s="10">
        <f>+P15/(P10+P11)*100</f>
        <v>129.72796517954299</v>
      </c>
      <c r="Q16" s="9" t="s">
        <v>15</v>
      </c>
      <c r="R16" s="10">
        <f>+R15/(R10+R11)*100</f>
        <v>128.9523944259744</v>
      </c>
      <c r="S16" s="17" t="s">
        <v>15</v>
      </c>
      <c r="T16" s="10">
        <f>+T15/(T10+T11)*100</f>
        <v>130.13155147212362</v>
      </c>
      <c r="U16" s="17" t="s">
        <v>15</v>
      </c>
      <c r="V16" s="10">
        <f>V15/(V10+V11)*100</f>
        <v>131.38505865404403</v>
      </c>
      <c r="W16" s="9" t="s">
        <v>15</v>
      </c>
      <c r="X16" s="8">
        <f>X15/(X10+X11)*100</f>
        <v>133.03988623281643</v>
      </c>
      <c r="Y16" s="20" t="s">
        <v>15</v>
      </c>
      <c r="Z16" s="8">
        <f>Z15/(Z10+Z11)*100</f>
        <v>133.89363275734553</v>
      </c>
      <c r="AA16" s="20" t="s">
        <v>15</v>
      </c>
      <c r="AB16" s="8">
        <f>AB15/(AB10+AB11)*100</f>
        <v>134.56806632789517</v>
      </c>
      <c r="AC16" s="33" t="s">
        <v>15</v>
      </c>
      <c r="AD16" s="8">
        <f>AD15/(AD10+AD11)*100</f>
        <v>138.5919520664533</v>
      </c>
      <c r="AE16" s="33" t="s">
        <v>15</v>
      </c>
      <c r="AF16" s="8">
        <v>134.99282265431293</v>
      </c>
      <c r="AG16" s="33" t="s">
        <v>15</v>
      </c>
      <c r="AH16" s="8">
        <v>136.25646735215142</v>
      </c>
      <c r="AI16" s="33" t="s">
        <v>15</v>
      </c>
      <c r="AJ16" s="8">
        <v>139.20192500501304</v>
      </c>
      <c r="AK16" s="33" t="s">
        <v>15</v>
      </c>
    </row>
    <row r="17" spans="1:37" s="2" customFormat="1" ht="18" customHeight="1">
      <c r="A17" s="37"/>
      <c r="B17" s="45" t="s">
        <v>11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</row>
    <row r="18" spans="1:37" s="2" customFormat="1" ht="16.5" customHeight="1">
      <c r="A18" s="37" t="s">
        <v>2</v>
      </c>
      <c r="B18" s="3">
        <v>47512</v>
      </c>
      <c r="C18" s="4">
        <v>100</v>
      </c>
      <c r="D18" s="3">
        <v>48078</v>
      </c>
      <c r="E18" s="4">
        <v>100</v>
      </c>
      <c r="F18" s="3">
        <v>46613</v>
      </c>
      <c r="G18" s="4">
        <v>100</v>
      </c>
      <c r="H18" s="3">
        <v>45780</v>
      </c>
      <c r="I18" s="4">
        <v>100</v>
      </c>
      <c r="J18" s="3">
        <f>SUM(J20:J25)</f>
        <v>44830</v>
      </c>
      <c r="K18" s="4">
        <v>100</v>
      </c>
      <c r="L18" s="3">
        <v>44733</v>
      </c>
      <c r="M18" s="4">
        <v>100</v>
      </c>
      <c r="N18" s="3">
        <v>44588</v>
      </c>
      <c r="O18" s="4">
        <v>100</v>
      </c>
      <c r="P18" s="3">
        <f>SUM(P20:P25)</f>
        <v>44547</v>
      </c>
      <c r="Q18" s="12">
        <v>100</v>
      </c>
      <c r="R18" s="3">
        <f>SUM(R20:R25)</f>
        <v>44631</v>
      </c>
      <c r="S18" s="12">
        <v>100</v>
      </c>
      <c r="T18" s="3">
        <v>44602</v>
      </c>
      <c r="U18" s="12">
        <v>100</v>
      </c>
      <c r="V18" s="3">
        <v>44896</v>
      </c>
      <c r="W18" s="4">
        <v>100</v>
      </c>
      <c r="X18" s="3">
        <v>44987</v>
      </c>
      <c r="Y18" s="18">
        <v>100</v>
      </c>
      <c r="Z18" s="3">
        <v>45310</v>
      </c>
      <c r="AA18" s="18">
        <v>100</v>
      </c>
      <c r="AB18" s="3">
        <v>45206</v>
      </c>
      <c r="AC18" s="18">
        <v>100</v>
      </c>
      <c r="AD18" s="3">
        <v>44854</v>
      </c>
      <c r="AE18" s="18">
        <v>100</v>
      </c>
      <c r="AF18" s="3">
        <v>46072</v>
      </c>
      <c r="AG18" s="18">
        <v>100</v>
      </c>
      <c r="AH18" s="3">
        <v>46443</v>
      </c>
      <c r="AI18" s="18">
        <v>100</v>
      </c>
      <c r="AJ18" s="3">
        <v>46506</v>
      </c>
      <c r="AK18" s="18">
        <v>100</v>
      </c>
    </row>
    <row r="19" spans="1:37" s="2" customFormat="1" ht="12" customHeight="1">
      <c r="A19" s="38" t="s">
        <v>18</v>
      </c>
      <c r="B19" s="5"/>
      <c r="C19" s="6"/>
      <c r="D19" s="5"/>
      <c r="E19" s="6"/>
      <c r="F19" s="5"/>
      <c r="G19" s="6"/>
      <c r="H19" s="5"/>
      <c r="I19" s="6"/>
      <c r="J19" s="5"/>
      <c r="K19" s="6"/>
      <c r="L19" s="6"/>
      <c r="M19" s="6"/>
      <c r="N19" s="6"/>
      <c r="O19" s="6"/>
      <c r="P19" s="5"/>
      <c r="Q19" s="13"/>
      <c r="R19" s="14"/>
      <c r="S19" s="16"/>
      <c r="T19" s="14"/>
      <c r="U19" s="16"/>
      <c r="V19" s="14"/>
      <c r="W19" s="5"/>
      <c r="X19" s="5"/>
      <c r="Y19" s="19"/>
      <c r="Z19" s="5"/>
      <c r="AA19" s="19"/>
      <c r="AB19" s="5"/>
      <c r="AC19" s="19"/>
      <c r="AD19" s="5"/>
      <c r="AE19" s="19"/>
      <c r="AF19" s="5"/>
      <c r="AG19" s="19"/>
      <c r="AH19" s="5"/>
      <c r="AI19" s="19"/>
      <c r="AJ19" s="5"/>
      <c r="AK19" s="19"/>
    </row>
    <row r="20" spans="1:37" s="2" customFormat="1" ht="12" customHeight="1">
      <c r="A20" s="39" t="s">
        <v>7</v>
      </c>
      <c r="B20" s="5">
        <v>3294</v>
      </c>
      <c r="C20" s="6">
        <f>B20*100/47512</f>
        <v>6.9329853510692034</v>
      </c>
      <c r="D20" s="5">
        <v>2537</v>
      </c>
      <c r="E20" s="6">
        <f>D20*100/$D$18</f>
        <v>5.2768417987437077</v>
      </c>
      <c r="F20" s="5">
        <v>2088</v>
      </c>
      <c r="G20" s="6">
        <f>F20*100/$F$18</f>
        <v>4.4794370669126637</v>
      </c>
      <c r="H20" s="5">
        <v>2226</v>
      </c>
      <c r="I20" s="6">
        <f>H20*100/$H$18</f>
        <v>4.8623853211009171</v>
      </c>
      <c r="J20" s="5">
        <v>2799</v>
      </c>
      <c r="K20" s="6">
        <f>J20*100/$J$18</f>
        <v>6.2435868837831805</v>
      </c>
      <c r="L20" s="5">
        <v>2771</v>
      </c>
      <c r="M20" s="6">
        <f>L20*100/$L$18</f>
        <v>6.1945320009836138</v>
      </c>
      <c r="N20" s="5">
        <v>2677</v>
      </c>
      <c r="O20" s="6">
        <f>N20*100/$N$18</f>
        <v>6.0038575401453302</v>
      </c>
      <c r="P20" s="5">
        <v>2656</v>
      </c>
      <c r="Q20" s="13">
        <f>P20*100/$P$18</f>
        <v>5.9622421262935772</v>
      </c>
      <c r="R20" s="5">
        <v>2636</v>
      </c>
      <c r="S20" s="13">
        <f>R20*100/$R$18</f>
        <v>5.9062086890278058</v>
      </c>
      <c r="T20" s="5">
        <v>2678</v>
      </c>
      <c r="U20" s="13">
        <f>T20*100/$T$18</f>
        <v>6.0042150576207343</v>
      </c>
      <c r="V20" s="5">
        <v>2612</v>
      </c>
      <c r="W20" s="6">
        <f>V20*100/$V$18</f>
        <v>5.8178902352102639</v>
      </c>
      <c r="X20" s="5">
        <v>2590</v>
      </c>
      <c r="Y20" s="19">
        <f>X20*100/$X$18</f>
        <v>5.7572187520839355</v>
      </c>
      <c r="Z20" s="5">
        <v>2551</v>
      </c>
      <c r="AA20" s="19">
        <f>Z20/$Z$18*100</f>
        <v>5.6301037298609575</v>
      </c>
      <c r="AB20" s="5">
        <v>2536</v>
      </c>
      <c r="AC20" s="19">
        <f>AB20/$AB$18*100</f>
        <v>5.6098747953811445</v>
      </c>
      <c r="AD20" s="5">
        <v>2500</v>
      </c>
      <c r="AE20" s="19">
        <f>AD20/$AD$18*100</f>
        <v>5.5736389173763765</v>
      </c>
      <c r="AF20" s="5">
        <v>2601</v>
      </c>
      <c r="AG20" s="19">
        <v>5.6455113735023446</v>
      </c>
      <c r="AH20" s="5">
        <v>2523</v>
      </c>
      <c r="AI20" s="19">
        <v>5.4324656029972225</v>
      </c>
      <c r="AJ20" s="5">
        <v>2437</v>
      </c>
      <c r="AK20" s="19">
        <v>5.2401840622715348</v>
      </c>
    </row>
    <row r="21" spans="1:37" s="2" customFormat="1" ht="12" customHeight="1">
      <c r="A21" s="40" t="s">
        <v>8</v>
      </c>
      <c r="B21" s="5">
        <v>7193</v>
      </c>
      <c r="C21" s="6">
        <f t="shared" ref="C21:C24" si="15">B21*100/47512</f>
        <v>15.139333221080991</v>
      </c>
      <c r="D21" s="5">
        <v>6531</v>
      </c>
      <c r="E21" s="6">
        <f t="shared" ref="E21:E24" si="16">D21*100/$D$18</f>
        <v>13.584175714463996</v>
      </c>
      <c r="F21" s="5">
        <v>5535</v>
      </c>
      <c r="G21" s="6">
        <f t="shared" ref="G21:G24" si="17">F21*100/$F$18</f>
        <v>11.874369810996932</v>
      </c>
      <c r="H21" s="5">
        <v>4203</v>
      </c>
      <c r="I21" s="6">
        <f t="shared" ref="I21:I25" si="18">H21*100/$H$18</f>
        <v>9.1808650065530806</v>
      </c>
      <c r="J21" s="5">
        <v>3959</v>
      </c>
      <c r="K21" s="6">
        <f t="shared" ref="K21:K25" si="19">J21*100/$J$18</f>
        <v>8.8311398616997554</v>
      </c>
      <c r="L21" s="5">
        <v>4078</v>
      </c>
      <c r="M21" s="6">
        <f t="shared" ref="M21:M25" si="20">L21*100/$L$18</f>
        <v>9.1163123421187944</v>
      </c>
      <c r="N21" s="5">
        <v>4276</v>
      </c>
      <c r="O21" s="6">
        <f t="shared" ref="O21:O25" si="21">N21*100/$N$18</f>
        <v>9.5900242217637039</v>
      </c>
      <c r="P21" s="5">
        <v>4429</v>
      </c>
      <c r="Q21" s="13">
        <f>P21*100/$P$18</f>
        <v>9.9423081240038602</v>
      </c>
      <c r="R21" s="5">
        <v>4636</v>
      </c>
      <c r="S21" s="13">
        <f>R21*100/$R$18</f>
        <v>10.38739889314602</v>
      </c>
      <c r="T21" s="5">
        <v>4715</v>
      </c>
      <c r="U21" s="13">
        <f>T21*100/$T$18</f>
        <v>10.571274830725079</v>
      </c>
      <c r="V21" s="5">
        <v>4848</v>
      </c>
      <c r="W21" s="6">
        <f t="shared" ref="W21:W25" si="22">V21*100/$V$18</f>
        <v>10.798289379900213</v>
      </c>
      <c r="X21" s="5">
        <v>4955</v>
      </c>
      <c r="Y21" s="19">
        <f t="shared" ref="Y21:Y25" si="23">X21*100/$X$18</f>
        <v>11.014293017982974</v>
      </c>
      <c r="Z21" s="5">
        <v>5038</v>
      </c>
      <c r="AA21" s="19">
        <f t="shared" ref="AA21:AA25" si="24">Z21/$Z$18*100</f>
        <v>11.118958287353784</v>
      </c>
      <c r="AB21" s="5">
        <v>5092</v>
      </c>
      <c r="AC21" s="19">
        <f t="shared" ref="AC21:AC25" si="25">AB21/$AB$18*100</f>
        <v>11.26399150555236</v>
      </c>
      <c r="AD21" s="5">
        <v>5000</v>
      </c>
      <c r="AE21" s="19">
        <f t="shared" ref="AE21:AE25" si="26">AD21/$AD$18*100</f>
        <v>11.147277834752753</v>
      </c>
      <c r="AF21" s="5">
        <v>5230</v>
      </c>
      <c r="AG21" s="19">
        <v>11.351797187011634</v>
      </c>
      <c r="AH21" s="5">
        <v>5265</v>
      </c>
      <c r="AI21" s="19">
        <v>11.33647697177185</v>
      </c>
      <c r="AJ21" s="5">
        <v>5243</v>
      </c>
      <c r="AK21" s="19">
        <v>11.273814131509912</v>
      </c>
    </row>
    <row r="22" spans="1:37" s="2" customFormat="1" ht="12" customHeight="1">
      <c r="A22" s="39" t="s">
        <v>4</v>
      </c>
      <c r="B22" s="5">
        <v>7356</v>
      </c>
      <c r="C22" s="6">
        <f t="shared" si="15"/>
        <v>15.482404445192794</v>
      </c>
      <c r="D22" s="5">
        <v>7960</v>
      </c>
      <c r="E22" s="6">
        <f t="shared" si="16"/>
        <v>16.556429135987354</v>
      </c>
      <c r="F22" s="5">
        <v>6963</v>
      </c>
      <c r="G22" s="6">
        <f t="shared" si="17"/>
        <v>14.937892862506168</v>
      </c>
      <c r="H22" s="5">
        <v>6200</v>
      </c>
      <c r="I22" s="6">
        <f t="shared" si="18"/>
        <v>13.543031891655746</v>
      </c>
      <c r="J22" s="5">
        <v>5084</v>
      </c>
      <c r="K22" s="6">
        <f t="shared" si="19"/>
        <v>11.340620120455052</v>
      </c>
      <c r="L22" s="5">
        <v>4856</v>
      </c>
      <c r="M22" s="6">
        <f t="shared" si="20"/>
        <v>10.855520532939888</v>
      </c>
      <c r="N22" s="5">
        <v>4671</v>
      </c>
      <c r="O22" s="6">
        <f t="shared" si="21"/>
        <v>10.475912801650669</v>
      </c>
      <c r="P22" s="5">
        <v>4482</v>
      </c>
      <c r="Q22" s="13">
        <f t="shared" ref="Q22:Q25" si="27">P22*100/$P$18</f>
        <v>10.061283588120412</v>
      </c>
      <c r="R22" s="5">
        <v>4259</v>
      </c>
      <c r="S22" s="13">
        <f t="shared" ref="S22:S25" si="28">R22*100/$R$18</f>
        <v>9.5426945396697356</v>
      </c>
      <c r="T22" s="5">
        <v>4100</v>
      </c>
      <c r="U22" s="13">
        <f t="shared" ref="U22:U25" si="29">T22*100/$T$18</f>
        <v>9.1924128962826774</v>
      </c>
      <c r="V22" s="5">
        <v>3989</v>
      </c>
      <c r="W22" s="6">
        <f t="shared" si="22"/>
        <v>8.8849786172487519</v>
      </c>
      <c r="X22" s="5">
        <v>3897</v>
      </c>
      <c r="Y22" s="19">
        <f t="shared" si="23"/>
        <v>8.6625025007224306</v>
      </c>
      <c r="Z22" s="5">
        <v>3874</v>
      </c>
      <c r="AA22" s="19">
        <f t="shared" si="24"/>
        <v>8.5499889649084082</v>
      </c>
      <c r="AB22" s="5">
        <v>3910</v>
      </c>
      <c r="AC22" s="19">
        <f t="shared" si="25"/>
        <v>8.6492943414590986</v>
      </c>
      <c r="AD22" s="5">
        <v>4033</v>
      </c>
      <c r="AE22" s="19">
        <f t="shared" si="26"/>
        <v>8.9913943015115709</v>
      </c>
      <c r="AF22" s="5">
        <v>4416</v>
      </c>
      <c r="AG22" s="19">
        <v>9.5849973953811425</v>
      </c>
      <c r="AH22" s="5">
        <v>4710</v>
      </c>
      <c r="AI22" s="19">
        <v>10.141463729733221</v>
      </c>
      <c r="AJ22" s="5">
        <v>4887</v>
      </c>
      <c r="AK22" s="19">
        <v>10.508321506902336</v>
      </c>
    </row>
    <row r="23" spans="1:37" s="2" customFormat="1" ht="12" customHeight="1">
      <c r="A23" s="39" t="s">
        <v>5</v>
      </c>
      <c r="B23" s="5">
        <v>15134</v>
      </c>
      <c r="C23" s="6">
        <f t="shared" si="15"/>
        <v>31.853005556490992</v>
      </c>
      <c r="D23" s="5">
        <v>14714</v>
      </c>
      <c r="E23" s="6">
        <f t="shared" si="16"/>
        <v>30.604434460668081</v>
      </c>
      <c r="F23" s="5">
        <v>14155</v>
      </c>
      <c r="G23" s="6">
        <f t="shared" si="17"/>
        <v>30.367064981872009</v>
      </c>
      <c r="H23" s="5">
        <v>14660</v>
      </c>
      <c r="I23" s="6">
        <f t="shared" si="18"/>
        <v>32.022717343818265</v>
      </c>
      <c r="J23" s="5">
        <v>13984</v>
      </c>
      <c r="K23" s="6">
        <f t="shared" si="19"/>
        <v>31.193397278608074</v>
      </c>
      <c r="L23" s="5">
        <v>13998</v>
      </c>
      <c r="M23" s="6">
        <f t="shared" si="20"/>
        <v>31.292334518140969</v>
      </c>
      <c r="N23" s="5">
        <v>13926</v>
      </c>
      <c r="O23" s="6">
        <f t="shared" si="21"/>
        <v>31.232618641787028</v>
      </c>
      <c r="P23" s="5">
        <v>13841</v>
      </c>
      <c r="Q23" s="13">
        <f t="shared" si="27"/>
        <v>31.070554695041192</v>
      </c>
      <c r="R23" s="5">
        <v>13915</v>
      </c>
      <c r="S23" s="13">
        <f t="shared" si="28"/>
        <v>31.177880845152472</v>
      </c>
      <c r="T23" s="5">
        <v>13857</v>
      </c>
      <c r="U23" s="13">
        <f t="shared" si="29"/>
        <v>31.068113537509529</v>
      </c>
      <c r="V23" s="5">
        <v>14026</v>
      </c>
      <c r="W23" s="6">
        <f t="shared" si="22"/>
        <v>31.241090520313612</v>
      </c>
      <c r="X23" s="5">
        <v>13919</v>
      </c>
      <c r="Y23" s="19">
        <f t="shared" si="23"/>
        <v>30.940049347589305</v>
      </c>
      <c r="Z23" s="5">
        <v>13984</v>
      </c>
      <c r="AA23" s="19">
        <f t="shared" si="24"/>
        <v>30.862944162436552</v>
      </c>
      <c r="AB23" s="5">
        <v>13695</v>
      </c>
      <c r="AC23" s="19">
        <f t="shared" si="25"/>
        <v>30.294651152501878</v>
      </c>
      <c r="AD23" s="5">
        <v>13135</v>
      </c>
      <c r="AE23" s="19">
        <f t="shared" si="26"/>
        <v>29.283898871895481</v>
      </c>
      <c r="AF23" s="5">
        <v>13256</v>
      </c>
      <c r="AG23" s="19">
        <v>28.772356311859699</v>
      </c>
      <c r="AH23" s="5">
        <v>13079</v>
      </c>
      <c r="AI23" s="19">
        <v>28.161402148870657</v>
      </c>
      <c r="AJ23" s="5">
        <v>12733</v>
      </c>
      <c r="AK23" s="19">
        <v>27.379262890809784</v>
      </c>
    </row>
    <row r="24" spans="1:37" s="2" customFormat="1" ht="12" customHeight="1">
      <c r="A24" s="39" t="s">
        <v>6</v>
      </c>
      <c r="B24" s="5">
        <v>10487</v>
      </c>
      <c r="C24" s="6">
        <f t="shared" si="15"/>
        <v>22.072318572150195</v>
      </c>
      <c r="D24" s="5">
        <v>11624</v>
      </c>
      <c r="E24" s="6">
        <f t="shared" si="16"/>
        <v>24.177378426723241</v>
      </c>
      <c r="F24" s="5">
        <v>12735</v>
      </c>
      <c r="G24" s="6">
        <f t="shared" si="17"/>
        <v>27.320704524488878</v>
      </c>
      <c r="H24" s="5">
        <v>12849</v>
      </c>
      <c r="I24" s="6">
        <f t="shared" si="18"/>
        <v>28.066841415465269</v>
      </c>
      <c r="J24" s="5">
        <v>12333</v>
      </c>
      <c r="K24" s="6">
        <f t="shared" si="19"/>
        <v>27.510595583314746</v>
      </c>
      <c r="L24" s="5">
        <v>12142</v>
      </c>
      <c r="M24" s="6">
        <f t="shared" si="20"/>
        <v>27.143272304562625</v>
      </c>
      <c r="N24" s="5">
        <v>11936</v>
      </c>
      <c r="O24" s="6">
        <f t="shared" si="21"/>
        <v>26.769534403875483</v>
      </c>
      <c r="P24" s="5">
        <v>11873</v>
      </c>
      <c r="Q24" s="13">
        <f t="shared" si="27"/>
        <v>26.652748782185107</v>
      </c>
      <c r="R24" s="5">
        <v>11761</v>
      </c>
      <c r="S24" s="13">
        <f t="shared" si="28"/>
        <v>26.351638995317156</v>
      </c>
      <c r="T24" s="5">
        <v>11644</v>
      </c>
      <c r="U24" s="13">
        <f t="shared" si="29"/>
        <v>26.106452625442806</v>
      </c>
      <c r="V24" s="5">
        <v>11564</v>
      </c>
      <c r="W24" s="6">
        <f t="shared" si="22"/>
        <v>25.757305773342836</v>
      </c>
      <c r="X24" s="5">
        <v>11511</v>
      </c>
      <c r="Y24" s="19">
        <f t="shared" si="23"/>
        <v>25.587391913219374</v>
      </c>
      <c r="Z24" s="5">
        <v>11646</v>
      </c>
      <c r="AA24" s="19">
        <f t="shared" si="24"/>
        <v>25.702935334363275</v>
      </c>
      <c r="AB24" s="5">
        <v>11675</v>
      </c>
      <c r="AC24" s="19">
        <f t="shared" si="25"/>
        <v>25.826217758704594</v>
      </c>
      <c r="AD24" s="5">
        <v>11791</v>
      </c>
      <c r="AE24" s="19">
        <f t="shared" si="26"/>
        <v>26.287510589913943</v>
      </c>
      <c r="AF24" s="5">
        <v>12077</v>
      </c>
      <c r="AG24" s="19">
        <v>26.213318284424378</v>
      </c>
      <c r="AH24" s="5">
        <v>12334</v>
      </c>
      <c r="AI24" s="19">
        <v>26.557285274422409</v>
      </c>
      <c r="AJ24" s="5">
        <v>12656</v>
      </c>
      <c r="AK24" s="19">
        <v>27.213692856835674</v>
      </c>
    </row>
    <row r="25" spans="1:37" s="2" customFormat="1" ht="12" customHeight="1">
      <c r="A25" s="39" t="s">
        <v>3</v>
      </c>
      <c r="B25" s="5">
        <v>4048</v>
      </c>
      <c r="C25" s="6">
        <f>B25*100/47512</f>
        <v>8.5199528540158269</v>
      </c>
      <c r="D25" s="5">
        <f>4508+204</f>
        <v>4712</v>
      </c>
      <c r="E25" s="6">
        <f>D25*100/$D$18</f>
        <v>9.8007404634136197</v>
      </c>
      <c r="F25" s="5">
        <v>5137</v>
      </c>
      <c r="G25" s="6">
        <f>F25*100/$F$18</f>
        <v>11.020530753223349</v>
      </c>
      <c r="H25" s="5">
        <v>5642</v>
      </c>
      <c r="I25" s="6">
        <f t="shared" si="18"/>
        <v>12.324159021406729</v>
      </c>
      <c r="J25" s="5">
        <v>6671</v>
      </c>
      <c r="K25" s="6">
        <f t="shared" si="19"/>
        <v>14.880660272139192</v>
      </c>
      <c r="L25" s="5">
        <v>6888</v>
      </c>
      <c r="M25" s="6">
        <f t="shared" si="20"/>
        <v>15.398028301254108</v>
      </c>
      <c r="N25" s="5">
        <v>7102</v>
      </c>
      <c r="O25" s="6">
        <f t="shared" si="21"/>
        <v>15.928052390777788</v>
      </c>
      <c r="P25" s="5">
        <v>7266</v>
      </c>
      <c r="Q25" s="13">
        <f t="shared" si="27"/>
        <v>16.31086268435585</v>
      </c>
      <c r="R25" s="5">
        <v>7424</v>
      </c>
      <c r="S25" s="13">
        <f t="shared" si="28"/>
        <v>16.634178037686809</v>
      </c>
      <c r="T25" s="5">
        <v>7608</v>
      </c>
      <c r="U25" s="13">
        <f t="shared" si="29"/>
        <v>17.057531052419176</v>
      </c>
      <c r="V25" s="5">
        <v>7857</v>
      </c>
      <c r="W25" s="6">
        <f t="shared" si="22"/>
        <v>17.500445473984318</v>
      </c>
      <c r="X25" s="5">
        <v>8115</v>
      </c>
      <c r="Y25" s="19">
        <f t="shared" si="23"/>
        <v>18.038544468401984</v>
      </c>
      <c r="Z25" s="5">
        <v>8217</v>
      </c>
      <c r="AA25" s="19">
        <f t="shared" si="24"/>
        <v>18.135069521077025</v>
      </c>
      <c r="AB25" s="5">
        <v>8298</v>
      </c>
      <c r="AC25" s="19">
        <f t="shared" si="25"/>
        <v>18.355970446400921</v>
      </c>
      <c r="AD25" s="5">
        <v>8395</v>
      </c>
      <c r="AE25" s="19">
        <f t="shared" si="26"/>
        <v>18.716279484549872</v>
      </c>
      <c r="AF25" s="34">
        <v>8492</v>
      </c>
      <c r="AG25" s="35">
        <v>18.432019447820803</v>
      </c>
      <c r="AH25" s="34">
        <v>8532</v>
      </c>
      <c r="AI25" s="35">
        <v>18.370906272204639</v>
      </c>
      <c r="AJ25" s="34">
        <v>8550</v>
      </c>
      <c r="AK25" s="35">
        <v>18.384724551670754</v>
      </c>
    </row>
    <row r="26" spans="1:37" s="2" customFormat="1" ht="18" customHeight="1">
      <c r="A26" s="37"/>
      <c r="B26" s="45" t="s">
        <v>12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</row>
    <row r="27" spans="1:37" s="2" customFormat="1" ht="16.5" customHeight="1">
      <c r="A27" s="37" t="s">
        <v>2</v>
      </c>
      <c r="B27" s="3">
        <v>50762</v>
      </c>
      <c r="C27" s="4">
        <v>100</v>
      </c>
      <c r="D27" s="3">
        <v>51515</v>
      </c>
      <c r="E27" s="4">
        <v>100</v>
      </c>
      <c r="F27" s="3">
        <v>50129</v>
      </c>
      <c r="G27" s="4">
        <v>100</v>
      </c>
      <c r="H27" s="3">
        <v>48967</v>
      </c>
      <c r="I27" s="4">
        <v>100</v>
      </c>
      <c r="J27" s="3">
        <f>SUM(J29:J34)</f>
        <v>48790</v>
      </c>
      <c r="K27" s="4">
        <v>100</v>
      </c>
      <c r="L27" s="3">
        <v>48734</v>
      </c>
      <c r="M27" s="4">
        <v>100</v>
      </c>
      <c r="N27" s="3">
        <v>48665</v>
      </c>
      <c r="O27" s="4">
        <v>100</v>
      </c>
      <c r="P27" s="3">
        <f>SUM(P29:P34)</f>
        <v>48738</v>
      </c>
      <c r="Q27" s="12">
        <v>100</v>
      </c>
      <c r="R27" s="3">
        <f>SUM(R29:R34)</f>
        <v>48882</v>
      </c>
      <c r="S27" s="12">
        <v>100</v>
      </c>
      <c r="T27" s="3">
        <v>48868</v>
      </c>
      <c r="U27" s="12">
        <v>100</v>
      </c>
      <c r="V27" s="3">
        <v>48967</v>
      </c>
      <c r="W27" s="4">
        <v>100</v>
      </c>
      <c r="X27" s="23">
        <v>49027</v>
      </c>
      <c r="Y27" s="18">
        <v>100</v>
      </c>
      <c r="Z27" s="23">
        <v>49153</v>
      </c>
      <c r="AA27" s="18">
        <v>100</v>
      </c>
      <c r="AB27" s="3">
        <v>49023</v>
      </c>
      <c r="AC27" s="18">
        <v>100</v>
      </c>
      <c r="AD27" s="3">
        <v>48572</v>
      </c>
      <c r="AE27" s="18">
        <v>100</v>
      </c>
      <c r="AF27" s="3">
        <v>50345</v>
      </c>
      <c r="AG27" s="18">
        <v>100</v>
      </c>
      <c r="AH27" s="3">
        <v>50934</v>
      </c>
      <c r="AI27" s="18">
        <v>100.00000000000001</v>
      </c>
      <c r="AJ27" s="3">
        <v>50725</v>
      </c>
      <c r="AK27" s="18">
        <v>100.00000000000001</v>
      </c>
    </row>
    <row r="28" spans="1:37" s="2" customFormat="1" ht="12" customHeight="1">
      <c r="A28" s="38" t="s">
        <v>18</v>
      </c>
      <c r="B28" s="5"/>
      <c r="C28" s="6"/>
      <c r="D28" s="5"/>
      <c r="E28" s="6"/>
      <c r="F28" s="5"/>
      <c r="G28" s="6"/>
      <c r="H28" s="5"/>
      <c r="I28" s="6"/>
      <c r="J28" s="5"/>
      <c r="K28" s="6"/>
      <c r="L28" s="5"/>
      <c r="M28" s="6"/>
      <c r="N28" s="6"/>
      <c r="O28" s="6"/>
      <c r="P28" s="5"/>
      <c r="Q28" s="13"/>
      <c r="R28" s="14"/>
      <c r="S28" s="16"/>
      <c r="T28" s="14"/>
      <c r="U28" s="16"/>
      <c r="V28" s="14"/>
      <c r="W28" s="5"/>
      <c r="X28" s="24"/>
      <c r="Y28" s="19"/>
      <c r="Z28" s="24"/>
      <c r="AA28" s="19"/>
      <c r="AB28" s="5"/>
      <c r="AC28" s="19"/>
      <c r="AD28" s="5"/>
      <c r="AE28" s="19"/>
      <c r="AF28" s="5"/>
      <c r="AG28" s="19"/>
      <c r="AH28" s="5"/>
      <c r="AI28" s="19"/>
      <c r="AJ28" s="5"/>
      <c r="AK28" s="19"/>
    </row>
    <row r="29" spans="1:37" s="2" customFormat="1" ht="12" customHeight="1">
      <c r="A29" s="39" t="s">
        <v>7</v>
      </c>
      <c r="B29" s="5">
        <v>3234</v>
      </c>
      <c r="C29" s="6">
        <f t="shared" ref="C29:C33" si="30">B29*100/50762</f>
        <v>6.3709073716559628</v>
      </c>
      <c r="D29" s="5">
        <v>2380</v>
      </c>
      <c r="E29" s="6">
        <f>D29*100/$D$27</f>
        <v>4.6200135882752598</v>
      </c>
      <c r="F29" s="5">
        <v>1955</v>
      </c>
      <c r="G29" s="6">
        <f>F29*100/$F$27</f>
        <v>3.8999381595483653</v>
      </c>
      <c r="H29" s="5">
        <v>2067</v>
      </c>
      <c r="I29" s="6">
        <f>H29*100/$H$27</f>
        <v>4.2212102027896341</v>
      </c>
      <c r="J29" s="5">
        <v>2659</v>
      </c>
      <c r="K29" s="6">
        <f>J29*100/$J$27</f>
        <v>5.4498872719819635</v>
      </c>
      <c r="L29" s="5">
        <v>2641</v>
      </c>
      <c r="M29" s="6">
        <f>L29*100/$L$27</f>
        <v>5.4192145114293924</v>
      </c>
      <c r="N29" s="5">
        <v>2540</v>
      </c>
      <c r="O29" s="6">
        <f>N29*100/$N$27</f>
        <v>5.2193568272886059</v>
      </c>
      <c r="P29" s="5">
        <v>2484</v>
      </c>
      <c r="Q29" s="13">
        <f>P29*100/$P$27</f>
        <v>5.0966391727194384</v>
      </c>
      <c r="R29" s="5">
        <v>2481</v>
      </c>
      <c r="S29" s="13">
        <f>R29*100/$R$27</f>
        <v>5.0754879096599979</v>
      </c>
      <c r="T29" s="5">
        <v>2511</v>
      </c>
      <c r="U29" s="13">
        <f>T29*100/$T$27</f>
        <v>5.1383318326921499</v>
      </c>
      <c r="V29" s="5">
        <v>2485</v>
      </c>
      <c r="W29" s="6">
        <f>V29*100/$V$27</f>
        <v>5.0748463250760718</v>
      </c>
      <c r="X29" s="24">
        <v>2507</v>
      </c>
      <c r="Y29" s="19">
        <f>X29*100/$X$27</f>
        <v>5.1135088828604642</v>
      </c>
      <c r="Z29" s="24">
        <v>2555</v>
      </c>
      <c r="AA29" s="19">
        <f>Z29/$Z$27*100</f>
        <v>5.19805505259089</v>
      </c>
      <c r="AB29" s="5">
        <v>2543</v>
      </c>
      <c r="AC29" s="19">
        <f>AB29/$AB$27*100</f>
        <v>5.1873610346164041</v>
      </c>
      <c r="AD29" s="5">
        <v>2475</v>
      </c>
      <c r="AE29" s="19">
        <f>AD29/$AD$27*100</f>
        <v>5.0955282879024955</v>
      </c>
      <c r="AF29" s="5">
        <v>2473</v>
      </c>
      <c r="AG29" s="19">
        <v>4.9121064653888169</v>
      </c>
      <c r="AH29" s="5">
        <v>2398</v>
      </c>
      <c r="AI29" s="19">
        <v>4.7080535595083832</v>
      </c>
      <c r="AJ29" s="5">
        <v>2302</v>
      </c>
      <c r="AK29" s="19">
        <v>4.5381961557417441</v>
      </c>
    </row>
    <row r="30" spans="1:37" s="2" customFormat="1" ht="12" customHeight="1">
      <c r="A30" s="40" t="s">
        <v>8</v>
      </c>
      <c r="B30" s="5">
        <v>6770</v>
      </c>
      <c r="C30" s="6">
        <f t="shared" si="30"/>
        <v>13.336747961073243</v>
      </c>
      <c r="D30" s="5">
        <v>6314</v>
      </c>
      <c r="E30" s="6">
        <f t="shared" ref="E30:E33" si="31">D30*100/$D$27</f>
        <v>12.256624284189071</v>
      </c>
      <c r="F30" s="5">
        <v>5312</v>
      </c>
      <c r="G30" s="6">
        <f t="shared" ref="G30:G33" si="32">F30*100/$F$27</f>
        <v>10.596660615611722</v>
      </c>
      <c r="H30" s="5">
        <v>3966</v>
      </c>
      <c r="I30" s="6">
        <f t="shared" ref="I30:I34" si="33">H30*100/$H$27</f>
        <v>8.0993322033206034</v>
      </c>
      <c r="J30" s="5">
        <v>3738</v>
      </c>
      <c r="K30" s="6">
        <f t="shared" ref="K30:K34" si="34">J30*100/$J$27</f>
        <v>7.6614060258249639</v>
      </c>
      <c r="L30" s="5">
        <v>3850</v>
      </c>
      <c r="M30" s="6">
        <f t="shared" ref="M30:M34" si="35">L30*100/$L$27</f>
        <v>7.9000287273771903</v>
      </c>
      <c r="N30" s="5">
        <v>4060</v>
      </c>
      <c r="O30" s="6">
        <f t="shared" ref="O30:O34" si="36">N30*100/$N$27</f>
        <v>8.3427514640912364</v>
      </c>
      <c r="P30" s="5">
        <v>4216</v>
      </c>
      <c r="Q30" s="13">
        <f>P30*100/$P$27</f>
        <v>8.6503344412983711</v>
      </c>
      <c r="R30" s="5">
        <v>4384</v>
      </c>
      <c r="S30" s="13">
        <f>R30*100/$R$27</f>
        <v>8.9685364755942878</v>
      </c>
      <c r="T30" s="5">
        <v>4463</v>
      </c>
      <c r="U30" s="13">
        <f>T30*100/$T$27</f>
        <v>9.132765818122289</v>
      </c>
      <c r="V30" s="5">
        <v>4632</v>
      </c>
      <c r="W30" s="6">
        <f t="shared" ref="W30:W34" si="37">V30*100/$V$27</f>
        <v>9.4594318622745934</v>
      </c>
      <c r="X30" s="24">
        <v>4715</v>
      </c>
      <c r="Y30" s="19">
        <f t="shared" ref="Y30:Y34" si="38">X30*100/$X$27</f>
        <v>9.6171497338201402</v>
      </c>
      <c r="Z30" s="24">
        <v>4729</v>
      </c>
      <c r="AA30" s="19">
        <f t="shared" ref="AA30:AA34" si="39">Z30/$Z$27*100</f>
        <v>9.6209793908815335</v>
      </c>
      <c r="AB30" s="5">
        <v>4785</v>
      </c>
      <c r="AC30" s="19">
        <f t="shared" ref="AC30:AC34" si="40">AB30/$AB$27*100</f>
        <v>9.7607245578605966</v>
      </c>
      <c r="AD30" s="5">
        <v>4712</v>
      </c>
      <c r="AE30" s="19">
        <f t="shared" ref="AE30:AE34" si="41">AD30/$AD$27*100</f>
        <v>9.7010623404430536</v>
      </c>
      <c r="AF30" s="5">
        <v>5022</v>
      </c>
      <c r="AG30" s="19">
        <v>9.9751713179064456</v>
      </c>
      <c r="AH30" s="5">
        <v>5083</v>
      </c>
      <c r="AI30" s="19">
        <v>9.9795814190913728</v>
      </c>
      <c r="AJ30" s="5">
        <v>4979</v>
      </c>
      <c r="AK30" s="19">
        <v>9.8156727451946768</v>
      </c>
    </row>
    <row r="31" spans="1:37" s="2" customFormat="1" ht="12" customHeight="1">
      <c r="A31" s="39" t="s">
        <v>4</v>
      </c>
      <c r="B31" s="5">
        <v>7428</v>
      </c>
      <c r="C31" s="6">
        <f t="shared" si="30"/>
        <v>14.632993183877703</v>
      </c>
      <c r="D31" s="5">
        <v>7824</v>
      </c>
      <c r="E31" s="6">
        <f t="shared" si="31"/>
        <v>15.187809375909929</v>
      </c>
      <c r="F31" s="5">
        <v>6635</v>
      </c>
      <c r="G31" s="6">
        <f t="shared" si="32"/>
        <v>13.235851503121946</v>
      </c>
      <c r="H31" s="5">
        <v>5942</v>
      </c>
      <c r="I31" s="6">
        <f t="shared" si="33"/>
        <v>12.134702963220128</v>
      </c>
      <c r="J31" s="5">
        <v>4963</v>
      </c>
      <c r="K31" s="6">
        <f t="shared" si="34"/>
        <v>10.172166427546628</v>
      </c>
      <c r="L31" s="5">
        <v>4706</v>
      </c>
      <c r="M31" s="6">
        <f t="shared" si="35"/>
        <v>9.656502647022613</v>
      </c>
      <c r="N31" s="5">
        <v>4512</v>
      </c>
      <c r="O31" s="6">
        <f t="shared" si="36"/>
        <v>9.2715503955614924</v>
      </c>
      <c r="P31" s="5">
        <v>4344</v>
      </c>
      <c r="Q31" s="13">
        <f t="shared" ref="Q31:Q33" si="42">P31*100/$P$27</f>
        <v>8.9129631909393083</v>
      </c>
      <c r="R31" s="5">
        <v>4191</v>
      </c>
      <c r="S31" s="13">
        <f t="shared" ref="S31:S34" si="43">R31*100/$R$27</f>
        <v>8.5737081134159805</v>
      </c>
      <c r="T31" s="5">
        <v>4008</v>
      </c>
      <c r="U31" s="13">
        <f t="shared" ref="U31:U34" si="44">T31*100/$T$27</f>
        <v>8.2016861750020471</v>
      </c>
      <c r="V31" s="5">
        <v>3880</v>
      </c>
      <c r="W31" s="6">
        <f t="shared" si="37"/>
        <v>7.9237037188310495</v>
      </c>
      <c r="X31" s="24">
        <v>3767</v>
      </c>
      <c r="Y31" s="19">
        <f t="shared" si="38"/>
        <v>7.6835213249841923</v>
      </c>
      <c r="Z31" s="24">
        <v>3744</v>
      </c>
      <c r="AA31" s="19">
        <f t="shared" si="39"/>
        <v>7.6170325310764344</v>
      </c>
      <c r="AB31" s="5">
        <v>3726</v>
      </c>
      <c r="AC31" s="19">
        <f t="shared" si="40"/>
        <v>7.6005140444281247</v>
      </c>
      <c r="AD31" s="5">
        <v>3884</v>
      </c>
      <c r="AE31" s="19">
        <f t="shared" si="41"/>
        <v>7.9963765132174913</v>
      </c>
      <c r="AF31" s="5">
        <v>4320</v>
      </c>
      <c r="AG31" s="19">
        <v>8.5807925315324258</v>
      </c>
      <c r="AH31" s="5">
        <v>4529</v>
      </c>
      <c r="AI31" s="19">
        <v>8.8918993206895198</v>
      </c>
      <c r="AJ31" s="5">
        <v>4699</v>
      </c>
      <c r="AK31" s="19">
        <v>9.2636766880236578</v>
      </c>
    </row>
    <row r="32" spans="1:37" s="2" customFormat="1" ht="12" customHeight="1">
      <c r="A32" s="39" t="s">
        <v>5</v>
      </c>
      <c r="B32" s="5">
        <v>15159</v>
      </c>
      <c r="C32" s="6">
        <f t="shared" si="30"/>
        <v>29.862889563058982</v>
      </c>
      <c r="D32" s="5">
        <v>14728</v>
      </c>
      <c r="E32" s="6">
        <f t="shared" si="31"/>
        <v>28.589731146268079</v>
      </c>
      <c r="F32" s="5">
        <v>14573</v>
      </c>
      <c r="G32" s="6">
        <f t="shared" si="32"/>
        <v>29.070996828183286</v>
      </c>
      <c r="H32" s="5">
        <v>14747</v>
      </c>
      <c r="I32" s="6">
        <f t="shared" si="33"/>
        <v>30.11620070659832</v>
      </c>
      <c r="J32" s="5">
        <v>14408</v>
      </c>
      <c r="K32" s="6">
        <f t="shared" si="34"/>
        <v>29.530641524902645</v>
      </c>
      <c r="L32" s="5">
        <v>14398</v>
      </c>
      <c r="M32" s="6">
        <f t="shared" si="35"/>
        <v>29.544055484877088</v>
      </c>
      <c r="N32" s="5">
        <v>14336</v>
      </c>
      <c r="O32" s="6">
        <f t="shared" si="36"/>
        <v>29.458543100791122</v>
      </c>
      <c r="P32" s="5">
        <v>14348</v>
      </c>
      <c r="Q32" s="13">
        <f t="shared" si="42"/>
        <v>29.439041405063811</v>
      </c>
      <c r="R32" s="5">
        <v>14332</v>
      </c>
      <c r="S32" s="13">
        <f t="shared" si="43"/>
        <v>29.319585941655415</v>
      </c>
      <c r="T32" s="5">
        <v>14251</v>
      </c>
      <c r="U32" s="13">
        <f t="shared" si="44"/>
        <v>29.16223295408038</v>
      </c>
      <c r="V32" s="5">
        <v>14144</v>
      </c>
      <c r="W32" s="6">
        <f t="shared" si="37"/>
        <v>28.884759123491332</v>
      </c>
      <c r="X32" s="24">
        <v>13879</v>
      </c>
      <c r="Y32" s="19">
        <f t="shared" si="38"/>
        <v>28.308891019234299</v>
      </c>
      <c r="Z32" s="24">
        <v>13684</v>
      </c>
      <c r="AA32" s="19">
        <f t="shared" si="39"/>
        <v>27.839602872662912</v>
      </c>
      <c r="AB32" s="5">
        <v>13312</v>
      </c>
      <c r="AC32" s="19">
        <f t="shared" si="40"/>
        <v>27.154600901617609</v>
      </c>
      <c r="AD32" s="5">
        <v>12653</v>
      </c>
      <c r="AE32" s="19">
        <f t="shared" si="41"/>
        <v>26.049987647204148</v>
      </c>
      <c r="AF32" s="5">
        <v>13041</v>
      </c>
      <c r="AG32" s="19">
        <v>25.903267454563512</v>
      </c>
      <c r="AH32" s="5">
        <v>13004</v>
      </c>
      <c r="AI32" s="19">
        <v>25.531079436133037</v>
      </c>
      <c r="AJ32" s="5">
        <v>12625</v>
      </c>
      <c r="AK32" s="19">
        <v>24.889107934943322</v>
      </c>
    </row>
    <row r="33" spans="1:37" s="2" customFormat="1" ht="12" customHeight="1">
      <c r="A33" s="39" t="s">
        <v>6</v>
      </c>
      <c r="B33" s="5">
        <v>11616</v>
      </c>
      <c r="C33" s="6">
        <f t="shared" si="30"/>
        <v>22.883259130845907</v>
      </c>
      <c r="D33" s="5">
        <v>12954</v>
      </c>
      <c r="E33" s="6">
        <f t="shared" si="31"/>
        <v>25.146073959041058</v>
      </c>
      <c r="F33" s="5">
        <v>13825</v>
      </c>
      <c r="G33" s="6">
        <f t="shared" si="32"/>
        <v>27.578846575834348</v>
      </c>
      <c r="H33" s="5">
        <v>13876</v>
      </c>
      <c r="I33" s="6">
        <f t="shared" si="33"/>
        <v>28.337451753221558</v>
      </c>
      <c r="J33" s="5">
        <v>13222</v>
      </c>
      <c r="K33" s="6">
        <f t="shared" si="34"/>
        <v>27.099815535970485</v>
      </c>
      <c r="L33" s="5">
        <v>13022</v>
      </c>
      <c r="M33" s="6">
        <f t="shared" si="35"/>
        <v>26.720564698157343</v>
      </c>
      <c r="N33" s="5">
        <v>12847</v>
      </c>
      <c r="O33" s="6">
        <f t="shared" si="36"/>
        <v>26.398849275660126</v>
      </c>
      <c r="P33" s="5">
        <v>12729</v>
      </c>
      <c r="Q33" s="13">
        <f t="shared" si="42"/>
        <v>26.117198079527267</v>
      </c>
      <c r="R33" s="5">
        <v>12688</v>
      </c>
      <c r="S33" s="13">
        <f t="shared" si="43"/>
        <v>25.956384763307558</v>
      </c>
      <c r="T33" s="5">
        <v>12547</v>
      </c>
      <c r="U33" s="13">
        <f t="shared" si="44"/>
        <v>25.675288532372925</v>
      </c>
      <c r="V33" s="5">
        <v>12531</v>
      </c>
      <c r="W33" s="6">
        <f t="shared" si="37"/>
        <v>25.590703943472136</v>
      </c>
      <c r="X33" s="24">
        <v>12628</v>
      </c>
      <c r="Y33" s="19">
        <f t="shared" si="38"/>
        <v>25.757235808840026</v>
      </c>
      <c r="Z33" s="24">
        <v>12744</v>
      </c>
      <c r="AA33" s="19">
        <f t="shared" si="39"/>
        <v>25.927206884625559</v>
      </c>
      <c r="AB33" s="5">
        <v>12829</v>
      </c>
      <c r="AC33" s="19">
        <f t="shared" si="40"/>
        <v>26.169349081043592</v>
      </c>
      <c r="AD33" s="5">
        <v>12888</v>
      </c>
      <c r="AE33" s="19">
        <f t="shared" si="41"/>
        <v>26.533805484641359</v>
      </c>
      <c r="AF33" s="5">
        <v>13292</v>
      </c>
      <c r="AG33" s="19">
        <v>26.401827391002087</v>
      </c>
      <c r="AH33" s="5">
        <v>13647</v>
      </c>
      <c r="AI33" s="19">
        <v>26.79349746731064</v>
      </c>
      <c r="AJ33" s="5">
        <v>13844</v>
      </c>
      <c r="AK33" s="19">
        <v>27.292262198127155</v>
      </c>
    </row>
    <row r="34" spans="1:37" s="2" customFormat="1" ht="12" customHeight="1">
      <c r="A34" s="39" t="s">
        <v>3</v>
      </c>
      <c r="B34" s="5">
        <f>6117+438</f>
        <v>6555</v>
      </c>
      <c r="C34" s="6">
        <f>B34*100/50762</f>
        <v>12.913202789488199</v>
      </c>
      <c r="D34" s="5">
        <f>6686+629</f>
        <v>7315</v>
      </c>
      <c r="E34" s="6">
        <f>D34*100/$D$27</f>
        <v>14.199747646316608</v>
      </c>
      <c r="F34" s="5">
        <v>7829</v>
      </c>
      <c r="G34" s="6">
        <f>F34*100/$F$27</f>
        <v>15.617706317700334</v>
      </c>
      <c r="H34" s="5">
        <v>8369</v>
      </c>
      <c r="I34" s="6">
        <f t="shared" si="33"/>
        <v>17.091102170849755</v>
      </c>
      <c r="J34" s="5">
        <v>9800</v>
      </c>
      <c r="K34" s="6">
        <f t="shared" si="34"/>
        <v>20.086083213773314</v>
      </c>
      <c r="L34" s="5">
        <v>10117</v>
      </c>
      <c r="M34" s="6">
        <f t="shared" si="35"/>
        <v>20.759633931136374</v>
      </c>
      <c r="N34" s="5">
        <v>10370</v>
      </c>
      <c r="O34" s="6">
        <f t="shared" si="36"/>
        <v>21.308948936607418</v>
      </c>
      <c r="P34" s="5">
        <v>10617</v>
      </c>
      <c r="Q34" s="13">
        <f>P34*100/$P$27</f>
        <v>21.783823710451802</v>
      </c>
      <c r="R34" s="5">
        <v>10806</v>
      </c>
      <c r="S34" s="13">
        <f t="shared" si="43"/>
        <v>22.10629679636676</v>
      </c>
      <c r="T34" s="5">
        <v>11088</v>
      </c>
      <c r="U34" s="13">
        <f t="shared" si="44"/>
        <v>22.689694687730213</v>
      </c>
      <c r="V34" s="5">
        <v>11295</v>
      </c>
      <c r="W34" s="6">
        <f t="shared" si="37"/>
        <v>23.066555026854822</v>
      </c>
      <c r="X34" s="24">
        <v>11531</v>
      </c>
      <c r="Y34" s="19">
        <f t="shared" si="38"/>
        <v>23.519693230260877</v>
      </c>
      <c r="Z34" s="24">
        <v>11697</v>
      </c>
      <c r="AA34" s="19">
        <f t="shared" si="39"/>
        <v>23.797123268162675</v>
      </c>
      <c r="AB34" s="5">
        <v>11828</v>
      </c>
      <c r="AC34" s="19">
        <f t="shared" si="40"/>
        <v>24.127450380433675</v>
      </c>
      <c r="AD34" s="5">
        <v>11960</v>
      </c>
      <c r="AE34" s="19">
        <f t="shared" si="41"/>
        <v>24.623239726591454</v>
      </c>
      <c r="AF34" s="5">
        <v>12197</v>
      </c>
      <c r="AG34" s="19">
        <v>24.226834839606713</v>
      </c>
      <c r="AH34" s="5">
        <v>12273</v>
      </c>
      <c r="AI34" s="19">
        <v>24.095888797267051</v>
      </c>
      <c r="AJ34" s="5">
        <v>12276</v>
      </c>
      <c r="AK34" s="19">
        <v>24.201084277969443</v>
      </c>
    </row>
    <row r="35" spans="1:37" s="2" customFormat="1" ht="5.25" customHeight="1"/>
    <row r="36" spans="1:37" s="2" customFormat="1" ht="11.25">
      <c r="A36" s="36" t="s">
        <v>19</v>
      </c>
    </row>
    <row r="37" spans="1:37" s="2" customFormat="1" ht="11.25"/>
    <row r="38" spans="1:37" s="2" customFormat="1" ht="11.25"/>
    <row r="39" spans="1:37" s="2" customFormat="1" ht="11.25"/>
    <row r="40" spans="1:37" s="2" customFormat="1" ht="11.25"/>
    <row r="41" spans="1:37" s="2" customFormat="1" ht="11.25"/>
    <row r="42" spans="1:37" s="2" customFormat="1" ht="11.25"/>
    <row r="43" spans="1:37" s="2" customFormat="1" ht="11.25"/>
    <row r="44" spans="1:37" s="2" customFormat="1" ht="11.25"/>
    <row r="45" spans="1:37" s="2" customFormat="1" ht="11.25"/>
    <row r="46" spans="1:37" s="2" customFormat="1" ht="11.25"/>
    <row r="47" spans="1:37" s="2" customFormat="1" ht="11.25"/>
    <row r="48" spans="1:37" s="2" customFormat="1" ht="11.25"/>
    <row r="49" s="2" customFormat="1" ht="11.25"/>
    <row r="50" s="2" customFormat="1" ht="11.25"/>
    <row r="51" s="2" customFormat="1" ht="11.25"/>
    <row r="52" s="2" customFormat="1" ht="11.25"/>
    <row r="53" s="2" customFormat="1" ht="11.25"/>
    <row r="54" s="2" customFormat="1" ht="11.25"/>
    <row r="55" s="2" customFormat="1" ht="11.25"/>
    <row r="56" s="2" customFormat="1" ht="11.25"/>
    <row r="57" s="2" customFormat="1" ht="11.25"/>
    <row r="58" s="2" customFormat="1" ht="11.25"/>
    <row r="59" s="2" customFormat="1" ht="11.25"/>
    <row r="60" s="2" customFormat="1" ht="11.25"/>
    <row r="61" s="2" customFormat="1" ht="11.25"/>
    <row r="62" s="2" customFormat="1" ht="11.25"/>
    <row r="63" s="2" customFormat="1" ht="11.25"/>
    <row r="64" s="2" customFormat="1" ht="11.25"/>
    <row r="65" s="2" customFormat="1" ht="11.25"/>
    <row r="66" s="2" customFormat="1" ht="11.25"/>
    <row r="67" s="2" customFormat="1" ht="11.25"/>
    <row r="68" s="2" customFormat="1" ht="11.25"/>
    <row r="69" s="2" customFormat="1" ht="11.25"/>
    <row r="70" s="2" customFormat="1" ht="11.25"/>
    <row r="71" s="2" customFormat="1" ht="11.25"/>
    <row r="72" s="2" customFormat="1" ht="11.25"/>
    <row r="73" s="2" customFormat="1" ht="11.25"/>
    <row r="74" s="2" customFormat="1" ht="11.25"/>
    <row r="75" s="2" customFormat="1" ht="11.25"/>
    <row r="76" s="2" customFormat="1" ht="11.25"/>
    <row r="77" s="2" customFormat="1" ht="11.25"/>
    <row r="78" s="2" customFormat="1" ht="11.25"/>
    <row r="79" s="2" customFormat="1" ht="11.25"/>
    <row r="80" s="2" customFormat="1" ht="11.25"/>
    <row r="81" s="2" customFormat="1" ht="11.25"/>
    <row r="82" s="2" customFormat="1" ht="11.25"/>
    <row r="83" s="2" customFormat="1" ht="11.25"/>
    <row r="84" s="2" customFormat="1" ht="11.25"/>
    <row r="85" s="2" customFormat="1" ht="11.25"/>
    <row r="86" s="2" customFormat="1" ht="11.25"/>
    <row r="87" s="2" customFormat="1" ht="11.25"/>
    <row r="88" s="2" customFormat="1" ht="11.25"/>
    <row r="89" s="2" customFormat="1" ht="11.25"/>
    <row r="90" s="2" customFormat="1" ht="11.25"/>
    <row r="91" s="2" customFormat="1" ht="11.25"/>
    <row r="92" s="2" customFormat="1" ht="11.25"/>
    <row r="93" s="2" customFormat="1" ht="11.25"/>
    <row r="94" s="2" customFormat="1" ht="11.25"/>
    <row r="95" s="2" customFormat="1" ht="11.25"/>
    <row r="96" s="2" customFormat="1" ht="11.25"/>
    <row r="97" s="2" customFormat="1" ht="11.25"/>
    <row r="98" s="2" customFormat="1" ht="11.25"/>
    <row r="99" s="2" customFormat="1" ht="11.25"/>
    <row r="100" s="2" customFormat="1" ht="11.25"/>
    <row r="101" s="2" customFormat="1" ht="11.25"/>
    <row r="102" s="2" customFormat="1" ht="11.25"/>
    <row r="103" s="2" customFormat="1" ht="11.25"/>
    <row r="104" s="2" customFormat="1" ht="11.25"/>
    <row r="105" s="2" customFormat="1" ht="11.25"/>
    <row r="106" s="2" customFormat="1" ht="11.25"/>
    <row r="107" s="2" customFormat="1" ht="11.25"/>
    <row r="108" s="2" customFormat="1" ht="11.25"/>
    <row r="109" s="2" customFormat="1" ht="11.25"/>
    <row r="110" s="2" customFormat="1" ht="11.25"/>
    <row r="111" s="2" customFormat="1" ht="11.25"/>
    <row r="112" s="2" customFormat="1" ht="11.25"/>
    <row r="113" s="2" customFormat="1" ht="11.25"/>
    <row r="114" s="2" customFormat="1" ht="11.25"/>
    <row r="115" s="2" customFormat="1" ht="11.25"/>
    <row r="116" s="2" customFormat="1" ht="11.25"/>
    <row r="117" s="2" customFormat="1" ht="11.25"/>
    <row r="118" s="2" customFormat="1" ht="11.25"/>
    <row r="119" s="2" customFormat="1" ht="11.25"/>
    <row r="120" s="2" customFormat="1" ht="11.25"/>
    <row r="121" s="2" customFormat="1" ht="11.25"/>
    <row r="122" s="2" customFormat="1" ht="11.25"/>
    <row r="123" s="2" customFormat="1" ht="11.25"/>
    <row r="124" s="2" customFormat="1" ht="11.25"/>
    <row r="125" s="2" customFormat="1" ht="11.25"/>
    <row r="126" s="2" customFormat="1" ht="11.25"/>
    <row r="127" s="2" customFormat="1" ht="11.25"/>
    <row r="128" s="2" customFormat="1" ht="11.25"/>
    <row r="129" s="2" customFormat="1" ht="11.25"/>
  </sheetData>
  <mergeCells count="21">
    <mergeCell ref="B17:AE17"/>
    <mergeCell ref="AH5:AI5"/>
    <mergeCell ref="B26:AE26"/>
    <mergeCell ref="N5:O5"/>
    <mergeCell ref="AB5:AC5"/>
    <mergeCell ref="Z5:AA5"/>
    <mergeCell ref="X5:Y5"/>
    <mergeCell ref="V5:W5"/>
    <mergeCell ref="T5:U5"/>
    <mergeCell ref="R5:S5"/>
    <mergeCell ref="B5:C5"/>
    <mergeCell ref="D5:E5"/>
    <mergeCell ref="F5:G5"/>
    <mergeCell ref="P5:Q5"/>
    <mergeCell ref="H5:I5"/>
    <mergeCell ref="J5:K5"/>
    <mergeCell ref="L5:M5"/>
    <mergeCell ref="AD5:AE5"/>
    <mergeCell ref="B7:AE7"/>
    <mergeCell ref="AJ5:AK5"/>
    <mergeCell ref="AF5:AG5"/>
  </mergeCells>
  <phoneticPr fontId="1" type="noConversion"/>
  <pageMargins left="0.78740157480314965" right="0.78740157480314965" top="0.78740157480314965" bottom="0.98425196850393704" header="0.51181102362204722" footer="0.51181102362204722"/>
  <pageSetup paperSize="9" scale="58" orientation="landscape" r:id="rId1"/>
  <headerFooter alignWithMargins="0">
    <oddFooter>&amp;C&amp;8Město České Budějovice v číslech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0404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Honner</dc:creator>
  <cp:lastModifiedBy>Votrubová Irena</cp:lastModifiedBy>
  <cp:lastPrinted>2025-11-18T11:46:44Z</cp:lastPrinted>
  <dcterms:created xsi:type="dcterms:W3CDTF">2007-07-23T07:14:27Z</dcterms:created>
  <dcterms:modified xsi:type="dcterms:W3CDTF">2025-11-19T07:47:59Z</dcterms:modified>
</cp:coreProperties>
</file>