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nu\NOTIFIKACE\internet\2019\23.04.2019\"/>
    </mc:Choice>
  </mc:AlternateContent>
  <bookViews>
    <workbookView xWindow="-15" yWindow="45" windowWidth="12420" windowHeight="12480" tabRatio="85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2A'!$C$1:$I$56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2A'!$C$1:$I$56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2A'!$A$1:$J$56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2A'!$A$1:$J$56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62913"/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5" i="25"/>
  <c r="F65" i="25"/>
  <c r="E65" i="25"/>
  <c r="D65" i="25"/>
  <c r="G63" i="25"/>
  <c r="F63" i="25"/>
  <c r="E63" i="25"/>
  <c r="D63" i="25"/>
  <c r="G62" i="25"/>
  <c r="F62" i="25"/>
  <c r="E62" i="25"/>
  <c r="D62" i="25"/>
  <c r="G61" i="25"/>
  <c r="F61" i="25"/>
  <c r="E61" i="25"/>
  <c r="D61" i="25"/>
  <c r="D59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59" i="11"/>
  <c r="X34" i="16" l="1"/>
  <c r="AA34" i="16" s="1"/>
  <c r="X35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1" i="11"/>
  <c r="AB33" i="16" l="1"/>
  <c r="AA33" i="16"/>
  <c r="D71" i="6" l="1"/>
  <c r="D70" i="6"/>
  <c r="D69" i="6"/>
  <c r="D68" i="6"/>
  <c r="D69" i="15"/>
  <c r="D62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5" i="11"/>
  <c r="F65" i="11"/>
  <c r="E65" i="11"/>
  <c r="D65" i="11"/>
  <c r="G62" i="11"/>
  <c r="F62" i="11"/>
  <c r="E62" i="11"/>
  <c r="G61" i="11"/>
  <c r="F61" i="11"/>
  <c r="E61" i="11"/>
  <c r="G63" i="11"/>
  <c r="F63" i="11"/>
  <c r="E63" i="11"/>
  <c r="D63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 l="1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<sst xmlns="http://schemas.openxmlformats.org/spreadsheetml/2006/main" count="7439" uniqueCount="919">
  <si>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</si>
  <si>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</si>
  <si>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</si>
  <si>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</si>
  <si>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</si>
  <si>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</si>
  <si>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</si>
  <si>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</si>
  <si>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</si>
  <si>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</si>
  <si>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</si>
  <si>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</si>
  <si>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</si>
  <si>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</si>
  <si>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</si>
  <si>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</si>
  <si>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</si>
  <si>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</si>
  <si>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</si>
  <si>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</si>
  <si>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</si>
  <si>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</si>
  <si>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</si>
  <si>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</si>
  <si>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</si>
  <si>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</si>
  <si>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</si>
  <si>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</si>
  <si>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</si>
  <si>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</si>
  <si>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</si>
  <si>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</si>
  <si>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</si>
  <si>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</si>
  <si>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</si>
  <si>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</si>
  <si>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</si>
  <si>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</si>
  <si>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</si>
  <si>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</si>
  <si>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</si>
  <si>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</si>
  <si>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</si>
  <si>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</si>
  <si>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</si>
  <si>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</si>
  <si>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</si>
  <si>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</si>
  <si>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</si>
  <si>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</si>
  <si>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</si>
  <si>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</si>
  <si>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</si>
  <si>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</si>
  <si>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</si>
  <si>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</si>
  <si>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</si>
  <si>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</si>
  <si>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</si>
  <si>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</si>
  <si>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</si>
  <si>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</si>
  <si>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</si>
  <si>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</si>
  <si>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</si>
  <si>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</si>
  <si>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</si>
  <si>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</si>
  <si>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</si>
  <si>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</si>
  <si>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</si>
  <si>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</si>
  <si>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</si>
  <si>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</si>
  <si>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</si>
  <si>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</si>
  <si>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</si>
  <si>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</si>
  <si>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</si>
  <si>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</si>
  <si>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</si>
  <si>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</si>
  <si>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</si>
  <si>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</si>
  <si>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</si>
  <si>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</si>
  <si>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</si>
  <si>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</si>
  <si>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</si>
  <si>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</si>
  <si>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</si>
  <si>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</si>
  <si>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</si>
  <si>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</si>
  <si>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</si>
  <si>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</si>
  <si>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</si>
  <si>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</si>
  <si>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</si>
  <si>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</si>
  <si>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</si>
  <si>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</si>
  <si>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</si>
  <si>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</si>
  <si>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</si>
  <si>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</si>
  <si>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</si>
  <si>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</si>
  <si>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</si>
  <si>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</si>
  <si>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</si>
  <si>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</si>
  <si>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</si>
  <si>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</si>
  <si>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</si>
  <si>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</si>
  <si>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</si>
  <si>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</si>
  <si>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</si>
  <si>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</si>
  <si>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</si>
  <si>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</si>
  <si>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</si>
  <si>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</si>
  <si>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</si>
  <si>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</si>
  <si>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</si>
  <si>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</si>
  <si>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</si>
  <si>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</si>
  <si>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</si>
  <si>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</si>
  <si>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</si>
  <si>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</si>
  <si>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</si>
  <si>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</si>
  <si>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</si>
  <si>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</si>
  <si>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</si>
  <si>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</si>
  <si>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</si>
  <si>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</si>
  <si>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</si>
  <si>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</si>
  <si>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</si>
  <si>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</si>
  <si>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</si>
  <si>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</si>
  <si>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</si>
  <si>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</si>
  <si>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</si>
  <si>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</si>
  <si>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</si>
  <si>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</si>
  <si>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</si>
  <si>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</si>
  <si>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</si>
  <si>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</si>
  <si>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</si>
  <si>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</si>
  <si>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</si>
  <si>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</si>
  <si>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</si>
  <si>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</si>
  <si>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</si>
  <si>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</si>
  <si>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</si>
  <si>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</si>
  <si>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</si>
  <si>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</si>
  <si>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</si>
  <si>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</si>
  <si>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</si>
  <si>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</si>
  <si>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</si>
  <si>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</si>
  <si>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</si>
  <si>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</si>
  <si>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</si>
  <si>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</si>
  <si>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</si>
  <si>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</si>
  <si>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</si>
  <si>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</si>
  <si>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</si>
  <si>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</si>
  <si>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</si>
  <si>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</si>
  <si>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</si>
  <si>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</si>
  <si>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</si>
  <si>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</si>
  <si>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</si>
  <si>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</si>
  <si>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</si>
  <si>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</si>
  <si>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</si>
  <si>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</si>
  <si>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</si>
  <si>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</si>
  <si>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</si>
  <si>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</si>
  <si>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</si>
  <si>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</si>
  <si>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</si>
  <si>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</si>
  <si>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</si>
  <si>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</si>
  <si>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</si>
  <si>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</si>
  <si>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</si>
  <si>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</si>
  <si>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</si>
  <si>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</si>
  <si>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</si>
  <si>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</si>
  <si>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</si>
  <si>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</si>
  <si>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</si>
  <si>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</si>
  <si>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</si>
  <si>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</si>
  <si>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</si>
  <si>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</si>
  <si>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</si>
  <si>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</si>
  <si>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</si>
  <si>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</si>
  <si>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</si>
  <si>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</si>
  <si>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</si>
  <si>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</si>
  <si>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</si>
  <si>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</si>
  <si>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</si>
  <si>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</si>
  <si>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</si>
  <si>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</si>
  <si>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</si>
  <si>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</si>
  <si>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</si>
  <si>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</si>
  <si>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</si>
  <si>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</si>
  <si>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</si>
  <si>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</si>
  <si>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</si>
  <si>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</si>
  <si>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</si>
  <si>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</si>
  <si>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</si>
  <si>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</si>
  <si>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</si>
  <si>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</si>
  <si>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</si>
  <si>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</si>
  <si>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</si>
  <si>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</si>
  <si>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</si>
  <si>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</si>
  <si>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</si>
  <si>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</si>
  <si>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</si>
  <si>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</si>
  <si>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</si>
  <si>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</si>
  <si>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</si>
  <si>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</si>
  <si>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</si>
  <si>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</si>
  <si>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</si>
  <si>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</si>
  <si>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</si>
  <si>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</si>
  <si>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</si>
  <si>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</si>
  <si>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</si>
  <si>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</si>
  <si>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</si>
  <si>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</si>
  <si>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</si>
  <si>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</si>
  <si>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</si>
  <si>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</si>
  <si>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</si>
  <si>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</si>
  <si>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</si>
  <si>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</si>
  <si>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</si>
  <si>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</si>
  <si>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</si>
  <si>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</si>
  <si>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</si>
  <si>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</si>
  <si>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</si>
  <si>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</si>
  <si>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</si>
  <si>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</si>
  <si>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</si>
  <si>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</si>
  <si>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</si>
  <si>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</si>
  <si>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</si>
  <si>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</si>
  <si>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</si>
  <si>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</si>
  <si>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</si>
  <si>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</si>
  <si>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</si>
  <si>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</si>
  <si>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</si>
  <si>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</si>
  <si>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</si>
  <si>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</si>
  <si>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</si>
  <si>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</si>
  <si>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</si>
  <si>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</si>
  <si>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</si>
  <si>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</si>
  <si>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</si>
  <si>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</si>
  <si>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</si>
  <si>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</si>
  <si>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</si>
  <si>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</si>
  <si>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</si>
  <si>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</si>
  <si>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</si>
  <si>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</si>
  <si>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</si>
  <si>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</si>
  <si>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</si>
  <si>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</si>
  <si>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</si>
  <si>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</si>
  <si>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</si>
  <si>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</si>
  <si>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</si>
  <si>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</si>
  <si>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</si>
  <si>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</si>
  <si>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</si>
  <si>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</si>
  <si>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</si>
  <si>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</si>
  <si>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</si>
  <si>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</si>
  <si>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</si>
  <si>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</si>
  <si>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</si>
  <si>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</si>
  <si>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</si>
  <si>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</si>
  <si>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</si>
  <si>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</si>
  <si>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</si>
  <si>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</si>
  <si>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</si>
  <si>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</si>
  <si>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</si>
  <si>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</si>
  <si>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</si>
  <si>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</si>
  <si>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</si>
  <si>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</si>
  <si>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</si>
  <si>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</si>
  <si>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</si>
  <si>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</si>
  <si>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</si>
  <si>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</si>
  <si>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</si>
  <si>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</si>
  <si>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</si>
  <si>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</si>
  <si>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</si>
  <si>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</si>
  <si>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</si>
  <si>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</si>
  <si>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</si>
  <si>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</si>
  <si>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</si>
  <si>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</si>
  <si>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</si>
  <si>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</si>
  <si>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</si>
  <si>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</si>
  <si>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</si>
  <si>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</si>
  <si>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</si>
  <si>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</si>
  <si>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</si>
  <si>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</si>
  <si>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</si>
  <si>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</si>
  <si>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</si>
  <si>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</si>
  <si>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</si>
  <si>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</si>
  <si>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</si>
  <si>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</si>
  <si>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</si>
  <si>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</si>
  <si>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</si>
  <si>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</si>
  <si>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</si>
  <si>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</si>
  <si>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</si>
  <si>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</si>
  <si>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</si>
  <si>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</si>
  <si>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</si>
  <si>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</si>
  <si>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</si>
  <si>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</si>
  <si>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</si>
  <si>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</si>
  <si>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</si>
  <si>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</si>
  <si>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</si>
  <si>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</si>
  <si>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</si>
  <si>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</si>
  <si>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</si>
  <si>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</si>
  <si>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</si>
  <si>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</si>
  <si>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</si>
  <si>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</si>
  <si>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</si>
  <si>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</si>
  <si>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</si>
  <si>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</si>
  <si>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</si>
  <si>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</si>
  <si>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</si>
  <si>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</si>
  <si>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</si>
  <si>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</si>
  <si>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</si>
  <si>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</si>
  <si>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</si>
  <si>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</si>
  <si>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</si>
  <si>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</si>
  <si>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</si>
  <si>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</si>
  <si>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</si>
  <si>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</si>
  <si>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</si>
  <si>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</si>
  <si>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</si>
  <si>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</si>
  <si>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</si>
  <si>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</si>
  <si>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</si>
  <si>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</si>
  <si>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</si>
  <si>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</si>
  <si>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</si>
  <si>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</si>
  <si>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</si>
  <si>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</si>
  <si>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</si>
  <si>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</si>
  <si>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</si>
  <si>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</si>
  <si>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</si>
  <si>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</si>
  <si>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</si>
  <si>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</si>
  <si>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</si>
  <si>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</si>
  <si>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</si>
  <si>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</si>
  <si>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</si>
  <si>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</si>
  <si>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</si>
  <si>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</si>
  <si>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</si>
  <si>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</si>
  <si>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</si>
  <si>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</si>
  <si>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</si>
  <si>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</si>
  <si>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</si>
  <si>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</si>
  <si>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</si>
  <si>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</si>
  <si>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</si>
  <si>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</si>
  <si>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</si>
  <si>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</si>
  <si>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</si>
  <si>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</si>
  <si>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</si>
  <si>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</si>
  <si>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</si>
  <si>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</si>
  <si>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</si>
  <si>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</si>
  <si>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</si>
  <si>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</si>
  <si>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</si>
  <si>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</si>
  <si>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</si>
  <si>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</si>
  <si>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</si>
  <si>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</si>
  <si>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</si>
  <si>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</si>
  <si>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</si>
  <si>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</si>
  <si>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</si>
  <si>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</si>
  <si>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</si>
  <si>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</si>
  <si>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</si>
  <si>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</si>
  <si>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</si>
  <si>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</si>
  <si>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</si>
  <si>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</si>
  <si>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</si>
  <si>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</si>
  <si>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</si>
  <si>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</si>
  <si>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</si>
  <si>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</si>
  <si>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</si>
  <si>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</si>
  <si>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</si>
  <si>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</si>
  <si>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</si>
  <si>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</si>
  <si>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</si>
  <si>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</si>
  <si>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</si>
  <si>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</si>
  <si>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</si>
  <si>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</si>
  <si>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</si>
  <si>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</si>
  <si>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</si>
  <si>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</si>
  <si>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</si>
  <si>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</si>
  <si>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</si>
  <si>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</si>
  <si>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</si>
  <si>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</si>
  <si>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</si>
  <si>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</si>
  <si>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</si>
  <si>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</si>
  <si>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</si>
  <si>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</si>
  <si>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</si>
  <si>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</si>
  <si>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</si>
  <si>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</si>
  <si>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</si>
  <si>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</si>
  <si>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</si>
  <si>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</si>
  <si>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</si>
  <si>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</si>
  <si>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</si>
  <si>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</si>
  <si>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</si>
  <si>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</si>
  <si>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</si>
  <si>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</si>
  <si>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</si>
  <si>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</si>
  <si>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</si>
  <si>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</si>
  <si>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</si>
  <si>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</si>
  <si>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</si>
  <si>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</si>
  <si>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</si>
  <si>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</si>
  <si>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</si>
  <si>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</si>
  <si>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</si>
  <si>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</si>
  <si>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</si>
  <si>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</si>
  <si>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</si>
  <si>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</si>
  <si>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</si>
  <si>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</si>
  <si>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</si>
  <si>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</si>
  <si>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</si>
  <si>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</si>
  <si>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</si>
  <si>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</si>
  <si>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</si>
  <si>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</si>
  <si>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</si>
  <si>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</si>
  <si>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</si>
  <si>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</si>
  <si>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</si>
  <si>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</si>
  <si>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</si>
  <si>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</si>
  <si>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</si>
  <si>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</si>
  <si>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</si>
  <si>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</si>
  <si>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</si>
  <si>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</si>
  <si>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</si>
  <si>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</si>
  <si>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</si>
  <si>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</si>
  <si>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</si>
  <si>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</si>
  <si>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</si>
  <si>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</si>
  <si>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</si>
  <si>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</si>
  <si>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</si>
  <si>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</si>
  <si>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</si>
  <si>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</si>
  <si>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</si>
  <si>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</si>
  <si>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</si>
  <si>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</si>
  <si>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</si>
  <si>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</si>
  <si>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</si>
  <si>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</si>
  <si>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</si>
  <si>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</si>
  <si>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</si>
  <si>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</si>
  <si>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</si>
  <si>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</si>
  <si>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</si>
  <si>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</si>
  <si>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</si>
  <si>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</si>
  <si>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</si>
  <si>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</si>
  <si>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</si>
  <si>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</si>
  <si>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</si>
  <si>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</si>
  <si>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</si>
  <si>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</si>
  <si>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</si>
  <si>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</si>
  <si>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</si>
  <si>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</si>
  <si>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</si>
  <si>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</si>
  <si>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</si>
  <si>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</si>
  <si>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</si>
  <si>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</si>
  <si>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</si>
  <si>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</si>
  <si>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</si>
  <si>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</si>
  <si>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</si>
  <si>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</si>
  <si>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</si>
  <si>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</si>
  <si>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</si>
  <si>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</si>
  <si>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</si>
  <si>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</si>
  <si>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</si>
  <si>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</si>
  <si>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</si>
  <si>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</si>
  <si>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</si>
  <si>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</si>
  <si>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</si>
  <si>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</si>
  <si>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</si>
  <si>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</si>
  <si>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</si>
  <si>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</si>
  <si>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</si>
  <si>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</si>
  <si>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</si>
  <si>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</si>
  <si>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</si>
  <si>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</si>
  <si>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</si>
  <si>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</si>
  <si>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</si>
  <si>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</si>
  <si>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</si>
  <si>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</si>
  <si>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</si>
  <si>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</si>
  <si>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</si>
  <si>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</si>
  <si>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</si>
  <si>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</si>
  <si>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</si>
  <si>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</si>
  <si>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</si>
  <si>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</si>
  <si>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</si>
  <si>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</si>
  <si>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</si>
  <si>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</si>
  <si>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</si>
  <si>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</si>
  <si>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</si>
  <si>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</si>
  <si>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</si>
  <si>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</si>
  <si>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</si>
  <si>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</si>
  <si>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</si>
  <si>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</si>
  <si>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</si>
  <si>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</si>
  <si>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</si>
  <si>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</si>
  <si>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</si>
  <si>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</si>
  <si>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</si>
  <si>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</si>
  <si>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</si>
  <si>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</si>
  <si>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</si>
  <si>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</si>
  <si>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</si>
  <si>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</si>
  <si>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</si>
  <si>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</si>
  <si>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</si>
  <si>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</si>
  <si>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</si>
  <si>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</si>
  <si>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</si>
  <si>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</si>
  <si>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</si>
  <si>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</si>
  <si>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</si>
  <si>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</si>
  <si>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</si>
  <si>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</si>
  <si>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</si>
  <si>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</si>
  <si>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</si>
  <si>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</si>
  <si>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</si>
  <si>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</si>
  <si>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</si>
  <si>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</si>
  <si>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</si>
  <si>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</si>
  <si>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</si>
  <si>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</si>
  <si>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</si>
  <si>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</si>
  <si>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</si>
  <si>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</si>
  <si>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</si>
  <si>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</si>
  <si>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</si>
  <si>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</si>
  <si>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</si>
  <si>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</si>
  <si>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</si>
  <si>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</si>
  <si>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</si>
  <si>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</si>
  <si>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</si>
  <si>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</si>
  <si>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</si>
  <si>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</si>
  <si>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</si>
  <si>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</si>
  <si>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</si>
  <si>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</si>
  <si>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</si>
  <si>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</si>
  <si>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</si>
  <si>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</si>
  <si>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</si>
  <si>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</si>
  <si>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</si>
  <si>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</si>
  <si>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</si>
  <si>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</si>
  <si>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</si>
  <si>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</si>
  <si>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</si>
  <si>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</si>
  <si>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</si>
  <si>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</si>
  <si>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</si>
  <si>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</si>
  <si>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</si>
  <si>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</si>
  <si>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</si>
  <si>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</si>
  <si>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</si>
  <si>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</si>
  <si>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</si>
  <si>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</si>
  <si>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</si>
  <si>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</si>
  <si>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</si>
  <si>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</si>
  <si>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</si>
  <si>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</si>
  <si>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</si>
  <si>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</si>
  <si>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</si>
  <si>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</si>
  <si>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</si>
  <si>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</si>
  <si>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</si>
  <si>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</si>
  <si>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</si>
  <si>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</si>
  <si>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</si>
  <si>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</si>
  <si>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</si>
  <si>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</si>
  <si>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</si>
  <si>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</si>
  <si>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</si>
  <si>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</si>
  <si>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</si>
  <si>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</si>
  <si>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</si>
  <si>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</si>
  <si>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</si>
  <si>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</si>
  <si>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</si>
  <si>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</si>
  <si>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</si>
  <si>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</si>
  <si>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</si>
  <si>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</si>
  <si>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</si>
  <si>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</si>
  <si>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</si>
  <si>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</si>
  <si>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</si>
  <si>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</si>
  <si>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State guarantees.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</si>
  <si>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</si>
  <si>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</si>
  <si>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</si>
  <si>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</si>
  <si>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</si>
  <si>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</si>
  <si>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</si>
  <si>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</si>
  <si>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</si>
  <si>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</si>
  <si>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</si>
  <si>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</si>
  <si>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</si>
  <si>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</si>
  <si>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</si>
  <si>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</si>
  <si>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</si>
  <si>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</si>
  <si>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</si>
  <si>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</si>
  <si>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</si>
  <si>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</si>
  <si>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</si>
  <si>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</si>
  <si>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</si>
  <si>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</si>
  <si>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</si>
  <si>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</si>
  <si>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</si>
  <si>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</si>
  <si>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</si>
  <si>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</si>
  <si>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</si>
  <si>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</si>
  <si>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</si>
  <si>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</si>
  <si>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</si>
  <si>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</si>
  <si>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</si>
  <si>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</si>
  <si>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</si>
  <si>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and the Statements contained in the Council minutes of 22/11/1993</t>
  </si>
  <si>
    <t>česky</t>
  </si>
  <si>
    <t>List of tables:</t>
  </si>
  <si>
    <t>zpět</t>
  </si>
  <si>
    <t>back</t>
  </si>
  <si>
    <t>The National Fund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</si>
  <si>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</si>
  <si>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</si>
  <si>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</si>
  <si>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</si>
  <si>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</si>
  <si>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</si>
  <si>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</si>
  <si>
    <t>Services related to the leasing of aircrafts Gripens</t>
  </si>
  <si>
    <t>Gripens (financial leasing, imputed interest and payment for lease)</t>
  </si>
  <si>
    <t>Služby spojené s nájmem letadel Gripen</t>
  </si>
  <si>
    <t>Saldo hospodaření ostatních institucí subsektoru Fondy sociálního zabezpečení jiných než zdravotních pojišťoven</t>
  </si>
  <si>
    <t>Balance of institutions classified in tne subsector other than health insurance  companies</t>
  </si>
  <si>
    <t>Member state: Czechia</t>
  </si>
  <si>
    <t>Datum: 15/04/2019</t>
  </si>
  <si>
    <t>Date: 15/04/2019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</si>
</sst>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  <fill>
      <patternFill patternType="gray0625">
        <fgColor indexed="9"/>
        <bgColor indexed="44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16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4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5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5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5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5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2" fillId="0" borderId="57" xfId="11" applyFont="1" applyFill="1" applyBorder="1" applyAlignment="1" applyProtection="1">
      <alignment horizontal="centerContinuous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23" borderId="40" xfId="11" applyFont="1" applyFill="1" applyBorder="1" applyAlignment="1" applyProtection="1">
      <alignment horizontal="center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2" fillId="24" borderId="40" xfId="0" applyFont="1" applyFill="1" applyBorder="1" applyAlignment="1" applyProtection="1">
      <alignment horizontal="centerContinuous"/>
      <protection locked="0"/>
    </xf>
    <xf numFmtId="0" fontId="11" fillId="0" borderId="151" xfId="0" applyFont="1" applyFill="1" applyBorder="1" applyProtection="1"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tabSelected="1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697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910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7" t="s">
        <v>713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9"/>
      <c r="D11" s="1129"/>
      <c r="E11" s="1129"/>
      <c r="F11" s="1129"/>
      <c r="G11" s="1129"/>
      <c r="H11" s="1129"/>
      <c r="I11" s="1129"/>
      <c r="J11" s="1129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917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698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8" t="s">
        <v>707</v>
      </c>
      <c r="D19" s="1128"/>
      <c r="E19" s="1128"/>
      <c r="F19" s="1128"/>
      <c r="G19" s="1128"/>
      <c r="H19" s="1128"/>
      <c r="I19" s="1128"/>
      <c r="J19" s="1128"/>
      <c r="K19" s="366"/>
      <c r="L19" s="366"/>
      <c r="M19" s="366"/>
      <c r="N19" s="366"/>
    </row>
    <row r="20" spans="1:16" ht="22.9" customHeight="1">
      <c r="A20" s="269"/>
      <c r="B20" s="468"/>
      <c r="C20" s="1128"/>
      <c r="D20" s="1128"/>
      <c r="E20" s="1128"/>
      <c r="F20" s="1128"/>
      <c r="G20" s="1128"/>
      <c r="H20" s="1128"/>
      <c r="I20" s="1128"/>
      <c r="J20" s="1128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8" t="s">
        <v>699</v>
      </c>
      <c r="D23" s="1128"/>
      <c r="E23" s="1128"/>
      <c r="F23" s="1128"/>
      <c r="G23" s="1128"/>
      <c r="H23" s="1128"/>
      <c r="I23" s="1128"/>
      <c r="J23" s="1128"/>
      <c r="K23" s="366"/>
      <c r="L23" s="366"/>
      <c r="M23" s="366"/>
      <c r="N23" s="366"/>
    </row>
    <row r="24" spans="1:16" ht="23.25" customHeight="1">
      <c r="A24" s="269"/>
      <c r="B24" s="366"/>
      <c r="C24" s="1128"/>
      <c r="D24" s="1128"/>
      <c r="E24" s="1128"/>
      <c r="F24" s="1128"/>
      <c r="G24" s="1128"/>
      <c r="H24" s="1128"/>
      <c r="I24" s="1128"/>
      <c r="J24" s="1128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709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29" activePane="bottomRight" state="frozen"/>
      <selection activeCell="B1" sqref="B1"/>
      <selection pane="topRight" activeCell="D1" sqref="D1"/>
      <selection pane="bottomLeft" activeCell="B8" sqref="B8"/>
      <selection pane="bottomRight" activeCell="H48" sqref="H48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806</v>
      </c>
      <c r="D1" s="690"/>
      <c r="E1" s="619"/>
      <c r="F1" s="619"/>
      <c r="G1" s="619"/>
      <c r="K1" s="617" t="s">
        <v>807</v>
      </c>
      <c r="L1" s="1119" t="s">
        <v>902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808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809</v>
      </c>
      <c r="L3" s="619"/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872"/>
      <c r="I4" s="873"/>
      <c r="K4" s="617" t="s">
        <v>810</v>
      </c>
      <c r="L4" s="619"/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2015</v>
      </c>
      <c r="E5" s="710">
        <f>'Table 1'!F5</f>
        <v>2016</v>
      </c>
      <c r="F5" s="710">
        <f>'Table 1'!G5</f>
        <v>2017</v>
      </c>
      <c r="G5" s="710">
        <f>'Table 1'!H5</f>
        <v>2018</v>
      </c>
      <c r="H5" s="716"/>
      <c r="I5" s="873"/>
      <c r="N5" s="680"/>
    </row>
    <row r="6" spans="1:17" ht="15.75">
      <c r="A6" s="707"/>
      <c r="B6" s="712"/>
      <c r="C6" s="713" t="str">
        <f>'Cover page'!E14</f>
        <v>Date: 15/04/2019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811</v>
      </c>
      <c r="D8" s="882">
        <v>-325</v>
      </c>
      <c r="E8" s="883">
        <v>2147</v>
      </c>
      <c r="F8" s="883">
        <v>11245</v>
      </c>
      <c r="G8" s="884">
        <v>15048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15.75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813</v>
      </c>
      <c r="D11" s="894">
        <v>8</v>
      </c>
      <c r="E11" s="894">
        <v>0</v>
      </c>
      <c r="F11" s="894">
        <v>0</v>
      </c>
      <c r="G11" s="894">
        <v>-18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814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815</v>
      </c>
      <c r="D13" s="894">
        <v>2</v>
      </c>
      <c r="E13" s="894">
        <v>0</v>
      </c>
      <c r="F13" s="894">
        <v>0</v>
      </c>
      <c r="G13" s="894">
        <v>0</v>
      </c>
      <c r="H13" s="895" t="s">
        <v>816</v>
      </c>
      <c r="I13" s="706"/>
      <c r="N13" s="680"/>
    </row>
    <row r="14" spans="1:17" ht="15.75">
      <c r="A14" s="721" t="s">
        <v>122</v>
      </c>
      <c r="B14" s="722"/>
      <c r="C14" s="897" t="s">
        <v>817</v>
      </c>
      <c r="D14" s="894">
        <v>6</v>
      </c>
      <c r="E14" s="894">
        <v>0</v>
      </c>
      <c r="F14" s="894">
        <v>0</v>
      </c>
      <c r="G14" s="894">
        <v>-18</v>
      </c>
      <c r="H14" s="895" t="s">
        <v>818</v>
      </c>
      <c r="I14" s="706"/>
      <c r="N14" s="680"/>
    </row>
    <row r="15" spans="1:17" ht="16.5" thickBot="1">
      <c r="A15" s="721" t="s">
        <v>123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820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823</v>
      </c>
      <c r="D20" s="907">
        <v>237</v>
      </c>
      <c r="E20" s="907">
        <v>267</v>
      </c>
      <c r="F20" s="907">
        <v>180</v>
      </c>
      <c r="G20" s="907">
        <v>44</v>
      </c>
      <c r="H20" s="895" t="s">
        <v>824</v>
      </c>
      <c r="I20" s="706"/>
      <c r="N20" s="680"/>
    </row>
    <row r="21" spans="1:14" ht="15.75">
      <c r="A21" s="831" t="s">
        <v>127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827</v>
      </c>
      <c r="D24" s="907" t="s">
        <v>708</v>
      </c>
      <c r="E24" s="907" t="s">
        <v>708</v>
      </c>
      <c r="F24" s="907" t="s">
        <v>708</v>
      </c>
      <c r="G24" s="907" t="s">
        <v>708</v>
      </c>
      <c r="H24" s="895" t="s">
        <v>828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829</v>
      </c>
      <c r="D26" s="907">
        <v>-6315</v>
      </c>
      <c r="E26" s="907">
        <v>-4564</v>
      </c>
      <c r="F26" s="907">
        <v>-8066</v>
      </c>
      <c r="G26" s="907">
        <v>-3044</v>
      </c>
      <c r="H26" s="895" t="s">
        <v>830</v>
      </c>
      <c r="I26" s="706"/>
      <c r="N26" s="680"/>
    </row>
    <row r="27" spans="1:14" ht="15.75">
      <c r="A27" s="831" t="s">
        <v>325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831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832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833</v>
      </c>
      <c r="D34" s="907">
        <v>42</v>
      </c>
      <c r="E34" s="907">
        <v>6</v>
      </c>
      <c r="F34" s="907">
        <v>-7</v>
      </c>
      <c r="G34" s="907">
        <v>-7</v>
      </c>
      <c r="H34" s="895" t="s">
        <v>915</v>
      </c>
      <c r="I34" s="706"/>
      <c r="N34" s="680"/>
    </row>
    <row r="35" spans="1:14" ht="15.75">
      <c r="A35" s="831" t="s">
        <v>132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834</v>
      </c>
      <c r="D38" s="907">
        <v>8266</v>
      </c>
      <c r="E38" s="907">
        <v>7030</v>
      </c>
      <c r="F38" s="907">
        <v>4830</v>
      </c>
      <c r="G38" s="907">
        <v>4360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825</v>
      </c>
      <c r="D39" s="902">
        <v>7887</v>
      </c>
      <c r="E39" s="902">
        <v>6055</v>
      </c>
      <c r="F39" s="902">
        <v>5023</v>
      </c>
      <c r="G39" s="902">
        <v>3510</v>
      </c>
      <c r="H39" s="903" t="s">
        <v>835</v>
      </c>
      <c r="I39" s="706"/>
      <c r="N39" s="680"/>
    </row>
    <row r="40" spans="1:14" ht="15.75">
      <c r="A40" s="831" t="s">
        <v>136</v>
      </c>
      <c r="B40" s="722"/>
      <c r="C40" s="901" t="s">
        <v>826</v>
      </c>
      <c r="D40" s="902"/>
      <c r="E40" s="902"/>
      <c r="F40" s="902"/>
      <c r="G40" s="902"/>
      <c r="H40" s="903" t="s">
        <v>906</v>
      </c>
      <c r="I40" s="706"/>
      <c r="N40" s="680"/>
    </row>
    <row r="41" spans="1:14" ht="15.75">
      <c r="A41" s="831" t="s">
        <v>137</v>
      </c>
      <c r="B41" s="722"/>
      <c r="C41" s="901" t="s">
        <v>836</v>
      </c>
      <c r="D41" s="902">
        <v>379</v>
      </c>
      <c r="E41" s="902">
        <v>975</v>
      </c>
      <c r="F41" s="902">
        <v>-193</v>
      </c>
      <c r="G41" s="902">
        <v>850</v>
      </c>
      <c r="H41" s="903" t="s">
        <v>837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838</v>
      </c>
      <c r="D43" s="724">
        <v>1913</v>
      </c>
      <c r="E43" s="724">
        <v>4886</v>
      </c>
      <c r="F43" s="724">
        <v>8182</v>
      </c>
      <c r="G43" s="914">
        <v>16383</v>
      </c>
      <c r="H43" s="726"/>
      <c r="I43" s="886"/>
      <c r="N43" s="680"/>
    </row>
    <row r="44" spans="1:14" ht="16.5" thickTop="1">
      <c r="A44" s="915"/>
      <c r="B44" s="701"/>
      <c r="C44" s="916" t="s">
        <v>839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840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841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40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40"/>
      <c r="F51" s="1140"/>
      <c r="G51" s="1140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31" activePane="bottomRight" state="frozen"/>
      <selection activeCell="B1" sqref="B1"/>
      <selection pane="topRight" activeCell="D1" sqref="D1"/>
      <selection pane="bottomLeft" activeCell="B10" sqref="B10"/>
      <selection pane="bottomRight" activeCell="D30" sqref="D30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9" t="s">
        <v>901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41" t="s">
        <v>554</v>
      </c>
      <c r="F6" s="1141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2015</v>
      </c>
      <c r="E7" s="347">
        <f>'Tabulka 1'!F5</f>
        <v>2016</v>
      </c>
      <c r="F7" s="347">
        <f>'Tabulka 1'!G5</f>
        <v>2017</v>
      </c>
      <c r="G7" s="347">
        <f>'Tabulka 1'!H5</f>
        <v>2018</v>
      </c>
      <c r="H7" s="45"/>
      <c r="I7" s="51"/>
    </row>
    <row r="8" spans="1:16" ht="15.75">
      <c r="A8" s="277"/>
      <c r="B8" s="333"/>
      <c r="C8" s="281" t="str">
        <f>'Titulní stránka'!E14</f>
        <v>Datum: 15/04/2019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28260</v>
      </c>
      <c r="E10" s="95">
        <v>-34274</v>
      </c>
      <c r="F10" s="95">
        <v>-78765</v>
      </c>
      <c r="G10" s="96">
        <v>-47427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12202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-58287</v>
      </c>
      <c r="F12" s="254">
        <f t="shared" si="0"/>
        <v>112124</v>
      </c>
      <c r="G12" s="254">
        <f t="shared" si="0"/>
        <v>12204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3570</v>
      </c>
      <c r="E13" s="113">
        <v>30338</v>
      </c>
      <c r="F13" s="113">
        <v>114759</v>
      </c>
      <c r="G13" s="113">
        <v>21338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255</v>
      </c>
      <c r="E14" s="113">
        <v>-1340</v>
      </c>
      <c r="F14" s="113">
        <v>-40</v>
      </c>
      <c r="G14" s="113">
        <v>-444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-5547</v>
      </c>
      <c r="E15" s="113">
        <v>-9820</v>
      </c>
      <c r="F15" s="113">
        <v>-13942</v>
      </c>
      <c r="G15" s="113">
        <v>-7694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6838</v>
      </c>
      <c r="E16" s="115">
        <v>10368</v>
      </c>
      <c r="F16" s="115">
        <v>7749</v>
      </c>
      <c r="G16" s="116">
        <v>11005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-12385</v>
      </c>
      <c r="E17" s="118">
        <v>-20188</v>
      </c>
      <c r="F17" s="118">
        <v>-21691</v>
      </c>
      <c r="G17" s="119">
        <v>-18699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-297</v>
      </c>
      <c r="E18" s="113">
        <v>-40</v>
      </c>
      <c r="F18" s="113">
        <v>17</v>
      </c>
      <c r="G18" s="113">
        <v>132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-5250</v>
      </c>
      <c r="E19" s="113">
        <v>-9780</v>
      </c>
      <c r="F19" s="113">
        <v>-13959</v>
      </c>
      <c r="G19" s="113">
        <v>-7826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6844</v>
      </c>
      <c r="E20" s="121">
        <v>10715</v>
      </c>
      <c r="F20" s="121">
        <v>7740</v>
      </c>
      <c r="G20" s="122">
        <v>10872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-12094</v>
      </c>
      <c r="E21" s="124">
        <v>-20495</v>
      </c>
      <c r="F21" s="124">
        <v>-21699</v>
      </c>
      <c r="G21" s="125">
        <v>-18698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-4439</v>
      </c>
      <c r="E22" s="113">
        <v>-1250</v>
      </c>
      <c r="F22" s="113">
        <v>-6609</v>
      </c>
      <c r="G22" s="113">
        <v>-139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431</v>
      </c>
      <c r="E23" s="113">
        <v>195</v>
      </c>
      <c r="F23" s="113">
        <v>436</v>
      </c>
      <c r="G23" s="113">
        <v>145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-4870</v>
      </c>
      <c r="E24" s="113">
        <v>-1445</v>
      </c>
      <c r="F24" s="113">
        <v>-7045</v>
      </c>
      <c r="G24" s="113">
        <v>-284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1673</v>
      </c>
      <c r="E25" s="127">
        <v>1263</v>
      </c>
      <c r="F25" s="127">
        <v>862</v>
      </c>
      <c r="G25" s="128">
        <v>1472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-6543</v>
      </c>
      <c r="E26" s="127">
        <v>-2708</v>
      </c>
      <c r="F26" s="127">
        <v>-7907</v>
      </c>
      <c r="G26" s="128">
        <v>-1756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507</v>
      </c>
      <c r="E27" s="113">
        <v>615</v>
      </c>
      <c r="F27" s="113">
        <v>131</v>
      </c>
      <c r="G27" s="113">
        <v>33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17605</v>
      </c>
      <c r="E28" s="113">
        <v>-76306</v>
      </c>
      <c r="F28" s="113">
        <v>19183</v>
      </c>
      <c r="G28" s="113">
        <v>-3689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251</v>
      </c>
      <c r="E29" s="113">
        <v>-524</v>
      </c>
      <c r="F29" s="113">
        <v>-1358</v>
      </c>
      <c r="G29" s="113">
        <v>2799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-23280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7635</v>
      </c>
      <c r="F31" s="406">
        <f t="shared" si="1"/>
        <v>-35931</v>
      </c>
      <c r="G31" s="406">
        <f t="shared" si="1"/>
        <v>20155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152</v>
      </c>
      <c r="E32" s="113">
        <v>-40</v>
      </c>
      <c r="F32" s="113">
        <v>574</v>
      </c>
      <c r="G32" s="113">
        <v>316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-11754</v>
      </c>
      <c r="E33" s="113">
        <v>6978</v>
      </c>
      <c r="F33" s="113">
        <v>-28914</v>
      </c>
      <c r="G33" s="113">
        <v>12540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-3003</v>
      </c>
      <c r="E34" s="113">
        <v>3063</v>
      </c>
      <c r="F34" s="113">
        <v>1009</v>
      </c>
      <c r="G34" s="113">
        <v>1888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-6566</v>
      </c>
      <c r="E36" s="113">
        <v>-8598</v>
      </c>
      <c r="F36" s="113">
        <v>-6065</v>
      </c>
      <c r="G36" s="113">
        <v>-143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3797</v>
      </c>
      <c r="E37" s="113">
        <v>5829</v>
      </c>
      <c r="F37" s="113">
        <v>8177</v>
      </c>
      <c r="G37" s="113">
        <v>3967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0</v>
      </c>
      <c r="E38" s="113">
        <v>80</v>
      </c>
      <c r="F38" s="113">
        <v>105</v>
      </c>
      <c r="G38" s="113">
        <v>35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-5906</v>
      </c>
      <c r="E40" s="113">
        <v>323</v>
      </c>
      <c r="F40" s="113">
        <v>-13623</v>
      </c>
      <c r="G40" s="113">
        <v>1524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0</v>
      </c>
      <c r="E41" s="113">
        <v>0</v>
      </c>
      <c r="F41" s="113">
        <v>2806</v>
      </c>
      <c r="G41" s="113">
        <v>28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-25</v>
      </c>
      <c r="E44" s="113">
        <v>3554</v>
      </c>
      <c r="F44" s="113">
        <v>-2779</v>
      </c>
      <c r="G44" s="113">
        <v>612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-25</v>
      </c>
      <c r="E45" s="113">
        <v>3554</v>
      </c>
      <c r="F45" s="113">
        <v>-2779</v>
      </c>
      <c r="G45" s="113">
        <v>612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17157</v>
      </c>
      <c r="E48" s="98">
        <v>-81372</v>
      </c>
      <c r="F48" s="98">
        <v>-5351</v>
      </c>
      <c r="G48" s="99">
        <v>-14456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2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2"/>
      <c r="F59" s="1142"/>
      <c r="G59" s="1142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F10" activePane="bottomRight" state="frozen"/>
      <selection activeCell="B1" sqref="B1"/>
      <selection pane="topRight" activeCell="D1" sqref="D1"/>
      <selection pane="bottomLeft" activeCell="B10" sqref="B10"/>
      <selection pane="bottomRight" activeCell="G30" sqref="G30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805</v>
      </c>
      <c r="D3" s="690"/>
      <c r="E3" s="802"/>
      <c r="F3" s="802"/>
      <c r="G3" s="802"/>
      <c r="H3" s="802"/>
      <c r="K3" s="680"/>
      <c r="N3" s="1119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9" t="s">
        <v>902</v>
      </c>
    </row>
    <row r="6" spans="1:16" ht="15.75">
      <c r="A6" s="707"/>
      <c r="B6" s="627"/>
      <c r="C6" s="702" t="str">
        <f>'Cover page'!E13</f>
        <v>Member state: Czechia</v>
      </c>
      <c r="D6" s="703"/>
      <c r="E6" s="1143" t="s">
        <v>718</v>
      </c>
      <c r="F6" s="1143"/>
      <c r="G6" s="861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2015</v>
      </c>
      <c r="E7" s="710">
        <f>'Table 1'!F5</f>
        <v>2016</v>
      </c>
      <c r="F7" s="710">
        <f>'Table 1'!G5</f>
        <v>2017</v>
      </c>
      <c r="G7" s="710">
        <f>'Table 1'!H5</f>
        <v>2018</v>
      </c>
      <c r="H7" s="711"/>
      <c r="I7" s="706"/>
    </row>
    <row r="8" spans="1:16" ht="15.75">
      <c r="A8" s="707"/>
      <c r="B8" s="712"/>
      <c r="C8" s="713" t="str">
        <f>'Cover page'!E14</f>
        <v>Date: 15/04/2019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804</v>
      </c>
      <c r="D10" s="724">
        <v>28260</v>
      </c>
      <c r="E10" s="724">
        <v>-34274</v>
      </c>
      <c r="F10" s="724">
        <v>-78765</v>
      </c>
      <c r="G10" s="725">
        <v>-47427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12202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-58287</v>
      </c>
      <c r="F12" s="732">
        <f t="shared" si="0"/>
        <v>112124</v>
      </c>
      <c r="G12" s="732">
        <f t="shared" si="0"/>
        <v>12204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738</v>
      </c>
      <c r="D13" s="737">
        <v>3570</v>
      </c>
      <c r="E13" s="737">
        <v>30338</v>
      </c>
      <c r="F13" s="737">
        <v>114759</v>
      </c>
      <c r="G13" s="737">
        <v>21338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739</v>
      </c>
      <c r="D14" s="737">
        <v>255</v>
      </c>
      <c r="E14" s="737">
        <v>-1340</v>
      </c>
      <c r="F14" s="737">
        <v>-40</v>
      </c>
      <c r="G14" s="737">
        <v>-444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740</v>
      </c>
      <c r="D15" s="737">
        <v>-5547</v>
      </c>
      <c r="E15" s="737">
        <v>-9820</v>
      </c>
      <c r="F15" s="737">
        <v>-13942</v>
      </c>
      <c r="G15" s="737">
        <v>-7694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803</v>
      </c>
      <c r="D16" s="740">
        <v>6838</v>
      </c>
      <c r="E16" s="741">
        <v>10368</v>
      </c>
      <c r="F16" s="741">
        <v>7749</v>
      </c>
      <c r="G16" s="742">
        <v>11005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802</v>
      </c>
      <c r="D17" s="743">
        <v>-12385</v>
      </c>
      <c r="E17" s="744">
        <v>-20188</v>
      </c>
      <c r="F17" s="744">
        <v>-21691</v>
      </c>
      <c r="G17" s="745">
        <v>-18699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801</v>
      </c>
      <c r="D18" s="737">
        <v>-297</v>
      </c>
      <c r="E18" s="737">
        <v>-40</v>
      </c>
      <c r="F18" s="737">
        <v>17</v>
      </c>
      <c r="G18" s="737">
        <v>132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800</v>
      </c>
      <c r="D19" s="737">
        <v>-5250</v>
      </c>
      <c r="E19" s="737">
        <v>-9780</v>
      </c>
      <c r="F19" s="737">
        <v>-13959</v>
      </c>
      <c r="G19" s="737">
        <v>-7826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798</v>
      </c>
      <c r="D20" s="748">
        <v>6844</v>
      </c>
      <c r="E20" s="749">
        <v>10715</v>
      </c>
      <c r="F20" s="749">
        <v>7740</v>
      </c>
      <c r="G20" s="750">
        <v>10872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797</v>
      </c>
      <c r="D21" s="751">
        <v>-12094</v>
      </c>
      <c r="E21" s="752">
        <v>-20495</v>
      </c>
      <c r="F21" s="752">
        <v>-21699</v>
      </c>
      <c r="G21" s="753">
        <v>-18698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747</v>
      </c>
      <c r="D22" s="737">
        <v>-4439</v>
      </c>
      <c r="E22" s="737">
        <v>-1250</v>
      </c>
      <c r="F22" s="737">
        <v>-6609</v>
      </c>
      <c r="G22" s="737">
        <v>-139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799</v>
      </c>
      <c r="D23" s="737">
        <v>431</v>
      </c>
      <c r="E23" s="737">
        <v>195</v>
      </c>
      <c r="F23" s="737">
        <v>436</v>
      </c>
      <c r="G23" s="737">
        <v>145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749</v>
      </c>
      <c r="D24" s="737">
        <v>-4870</v>
      </c>
      <c r="E24" s="737">
        <v>-1445</v>
      </c>
      <c r="F24" s="737">
        <v>-7045</v>
      </c>
      <c r="G24" s="737">
        <v>-284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798</v>
      </c>
      <c r="D25" s="754">
        <v>1673</v>
      </c>
      <c r="E25" s="755">
        <v>1263</v>
      </c>
      <c r="F25" s="755">
        <v>862</v>
      </c>
      <c r="G25" s="756">
        <v>1472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797</v>
      </c>
      <c r="D26" s="754">
        <v>-6543</v>
      </c>
      <c r="E26" s="755">
        <v>-2708</v>
      </c>
      <c r="F26" s="755">
        <v>-7907</v>
      </c>
      <c r="G26" s="756">
        <v>-1756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752</v>
      </c>
      <c r="D27" s="737">
        <v>507</v>
      </c>
      <c r="E27" s="737">
        <v>615</v>
      </c>
      <c r="F27" s="737">
        <v>131</v>
      </c>
      <c r="G27" s="737">
        <v>33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753</v>
      </c>
      <c r="D28" s="737">
        <v>17605</v>
      </c>
      <c r="E28" s="737">
        <v>-76306</v>
      </c>
      <c r="F28" s="737">
        <v>19183</v>
      </c>
      <c r="G28" s="737">
        <v>-3689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754</v>
      </c>
      <c r="D29" s="737">
        <v>251</v>
      </c>
      <c r="E29" s="737">
        <v>-524</v>
      </c>
      <c r="F29" s="737">
        <v>-1358</v>
      </c>
      <c r="G29" s="737">
        <v>2799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-23280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7635</v>
      </c>
      <c r="F31" s="764">
        <f t="shared" si="1"/>
        <v>-35931</v>
      </c>
      <c r="G31" s="764">
        <f t="shared" si="1"/>
        <v>20155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756</v>
      </c>
      <c r="D32" s="737">
        <v>152</v>
      </c>
      <c r="E32" s="737">
        <v>-40</v>
      </c>
      <c r="F32" s="737">
        <v>574</v>
      </c>
      <c r="G32" s="737">
        <v>316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757</v>
      </c>
      <c r="D33" s="737">
        <v>-11754</v>
      </c>
      <c r="E33" s="737">
        <v>6978</v>
      </c>
      <c r="F33" s="737">
        <v>-28914</v>
      </c>
      <c r="G33" s="737">
        <v>12540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758</v>
      </c>
      <c r="D34" s="737">
        <v>-3003</v>
      </c>
      <c r="E34" s="737">
        <v>3063</v>
      </c>
      <c r="F34" s="737">
        <v>1009</v>
      </c>
      <c r="G34" s="737">
        <v>1888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759</v>
      </c>
      <c r="D36" s="737">
        <v>-6566</v>
      </c>
      <c r="E36" s="737">
        <v>-8598</v>
      </c>
      <c r="F36" s="737">
        <v>-6065</v>
      </c>
      <c r="G36" s="737">
        <v>-143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760</v>
      </c>
      <c r="D37" s="737">
        <v>3797</v>
      </c>
      <c r="E37" s="737">
        <v>5829</v>
      </c>
      <c r="F37" s="737">
        <v>8177</v>
      </c>
      <c r="G37" s="737">
        <v>3967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761</v>
      </c>
      <c r="D38" s="737">
        <v>0</v>
      </c>
      <c r="E38" s="737">
        <v>80</v>
      </c>
      <c r="F38" s="737">
        <v>105</v>
      </c>
      <c r="G38" s="737">
        <v>35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762</v>
      </c>
      <c r="D40" s="737">
        <v>-5906</v>
      </c>
      <c r="E40" s="737">
        <v>323</v>
      </c>
      <c r="F40" s="737">
        <v>-13623</v>
      </c>
      <c r="G40" s="737">
        <v>1524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763</v>
      </c>
      <c r="D41" s="737">
        <v>0</v>
      </c>
      <c r="E41" s="737">
        <v>0</v>
      </c>
      <c r="F41" s="737">
        <v>2806</v>
      </c>
      <c r="G41" s="737">
        <v>28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-25</v>
      </c>
      <c r="E44" s="737">
        <v>3554</v>
      </c>
      <c r="F44" s="737">
        <v>-2779</v>
      </c>
      <c r="G44" s="737">
        <v>612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765</v>
      </c>
      <c r="D45" s="737">
        <v>-25</v>
      </c>
      <c r="E45" s="737">
        <v>3554</v>
      </c>
      <c r="F45" s="737">
        <v>-2779</v>
      </c>
      <c r="G45" s="737">
        <v>612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796</v>
      </c>
      <c r="D48" s="775">
        <v>17157</v>
      </c>
      <c r="E48" s="775">
        <v>-81372</v>
      </c>
      <c r="F48" s="775">
        <v>-5351</v>
      </c>
      <c r="G48" s="776">
        <v>-14456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771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772</v>
      </c>
      <c r="D53" s="799"/>
      <c r="E53" s="800"/>
      <c r="F53" s="800"/>
      <c r="G53" s="799" t="s">
        <v>773</v>
      </c>
      <c r="H53" s="800"/>
      <c r="I53" s="706"/>
      <c r="K53" s="680"/>
    </row>
    <row r="54" spans="1:11" ht="15.75">
      <c r="A54" s="700"/>
      <c r="B54" s="853"/>
      <c r="C54" s="702" t="s">
        <v>795</v>
      </c>
      <c r="D54" s="799"/>
      <c r="E54" s="800"/>
      <c r="F54" s="800"/>
      <c r="G54" s="799" t="s">
        <v>775</v>
      </c>
      <c r="H54" s="800"/>
      <c r="I54" s="706"/>
      <c r="K54" s="680"/>
    </row>
    <row r="55" spans="1:11" ht="18.75" customHeight="1">
      <c r="A55" s="700"/>
      <c r="B55" s="853"/>
      <c r="C55" s="702" t="s">
        <v>776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733</v>
      </c>
      <c r="D59" s="1144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4"/>
      <c r="F59" s="1144"/>
      <c r="G59" s="1144"/>
      <c r="H59" s="815"/>
      <c r="I59" s="816"/>
      <c r="J59" s="817"/>
    </row>
    <row r="60" spans="1:11">
      <c r="C60" s="819" t="s">
        <v>777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778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37" activePane="bottomRight" state="frozen"/>
      <selection activeCell="B1" sqref="B1"/>
      <selection pane="topRight" activeCell="D1" sqref="D1"/>
      <selection pane="bottomLeft" activeCell="B10" sqref="B10"/>
      <selection pane="bottomRight" activeCell="G53" sqref="G53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9" t="s">
        <v>901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710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41" t="s">
        <v>554</v>
      </c>
      <c r="F6" s="1141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2015</v>
      </c>
      <c r="E7" s="347">
        <f>'Tabulka 1'!F5</f>
        <v>2016</v>
      </c>
      <c r="F7" s="347">
        <f>'Tabulka 1'!G5</f>
        <v>2017</v>
      </c>
      <c r="G7" s="347">
        <f>'Tabulka 1'!H5</f>
        <v>2018</v>
      </c>
      <c r="H7" s="45"/>
      <c r="I7" s="51"/>
    </row>
    <row r="8" spans="1:16" ht="15.75">
      <c r="A8" s="277"/>
      <c r="B8" s="333"/>
      <c r="C8" s="281" t="str">
        <f>'Titulní stránka'!E14</f>
        <v>Datum: 15/04/2019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56165</v>
      </c>
      <c r="E10" s="95">
        <v>20271</v>
      </c>
      <c r="F10" s="95">
        <v>-28673</v>
      </c>
      <c r="G10" s="96">
        <v>-12024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-406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-74177</v>
      </c>
      <c r="F12" s="254">
        <f t="shared" si="0"/>
        <v>84398</v>
      </c>
      <c r="G12" s="254">
        <f t="shared" si="0"/>
        <v>11613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-6881</v>
      </c>
      <c r="E13" s="113">
        <v>21348</v>
      </c>
      <c r="F13" s="113">
        <v>91070</v>
      </c>
      <c r="G13" s="113">
        <v>27096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-2139</v>
      </c>
      <c r="E14" s="113">
        <v>-902</v>
      </c>
      <c r="F14" s="113">
        <v>-248</v>
      </c>
      <c r="G14" s="113">
        <v>274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-5681</v>
      </c>
      <c r="E15" s="113">
        <v>-10818</v>
      </c>
      <c r="F15" s="113">
        <v>-14624</v>
      </c>
      <c r="G15" s="113">
        <v>-9367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6611</v>
      </c>
      <c r="E16" s="115">
        <v>9964</v>
      </c>
      <c r="F16" s="115">
        <v>7137</v>
      </c>
      <c r="G16" s="116">
        <v>8105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-12292</v>
      </c>
      <c r="E17" s="118">
        <v>-20782</v>
      </c>
      <c r="F17" s="118">
        <v>-21761</v>
      </c>
      <c r="G17" s="119">
        <v>-17472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33</v>
      </c>
      <c r="E18" s="113">
        <v>-27</v>
      </c>
      <c r="F18" s="113">
        <v>-1</v>
      </c>
      <c r="G18" s="113">
        <v>13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-5714</v>
      </c>
      <c r="E19" s="113">
        <v>-10791</v>
      </c>
      <c r="F19" s="113">
        <v>-14623</v>
      </c>
      <c r="G19" s="113">
        <v>-9380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6578</v>
      </c>
      <c r="E20" s="121">
        <v>9958</v>
      </c>
      <c r="F20" s="121">
        <v>7137</v>
      </c>
      <c r="G20" s="122">
        <v>8092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-12292</v>
      </c>
      <c r="E21" s="124">
        <v>-20749</v>
      </c>
      <c r="F21" s="124">
        <v>-21760</v>
      </c>
      <c r="G21" s="125">
        <v>-17472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-2222</v>
      </c>
      <c r="E22" s="113">
        <v>-1868</v>
      </c>
      <c r="F22" s="113">
        <v>-5018</v>
      </c>
      <c r="G22" s="113">
        <v>-429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144</v>
      </c>
      <c r="E23" s="113">
        <v>-59</v>
      </c>
      <c r="F23" s="113">
        <v>157</v>
      </c>
      <c r="G23" s="113">
        <v>-18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-2366</v>
      </c>
      <c r="E24" s="113">
        <v>-1809</v>
      </c>
      <c r="F24" s="113">
        <v>-5175</v>
      </c>
      <c r="G24" s="113">
        <v>-411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571</v>
      </c>
      <c r="E25" s="127">
        <v>326</v>
      </c>
      <c r="F25" s="127">
        <v>325</v>
      </c>
      <c r="G25" s="128">
        <v>313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-2937</v>
      </c>
      <c r="E26" s="127">
        <v>-2135</v>
      </c>
      <c r="F26" s="127">
        <v>-5500</v>
      </c>
      <c r="G26" s="128">
        <v>-724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677</v>
      </c>
      <c r="E27" s="113">
        <v>633</v>
      </c>
      <c r="F27" s="113">
        <v>-40</v>
      </c>
      <c r="G27" s="113">
        <v>-64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15615</v>
      </c>
      <c r="E28" s="113">
        <v>-82015</v>
      </c>
      <c r="F28" s="113">
        <v>14641</v>
      </c>
      <c r="G28" s="113">
        <v>-8672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225</v>
      </c>
      <c r="E29" s="113">
        <v>-555</v>
      </c>
      <c r="F29" s="113">
        <v>-1383</v>
      </c>
      <c r="G29" s="113">
        <v>2775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-31197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25025</v>
      </c>
      <c r="F31" s="406">
        <f t="shared" si="1"/>
        <v>-30090</v>
      </c>
      <c r="G31" s="406">
        <f t="shared" si="1"/>
        <v>21077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401</v>
      </c>
      <c r="E32" s="113">
        <v>-20</v>
      </c>
      <c r="F32" s="113">
        <v>400</v>
      </c>
      <c r="G32" s="113">
        <v>290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-19737</v>
      </c>
      <c r="E33" s="113">
        <v>24527</v>
      </c>
      <c r="F33" s="113">
        <v>-22562</v>
      </c>
      <c r="G33" s="113">
        <v>13634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-3003</v>
      </c>
      <c r="E34" s="113">
        <v>3063</v>
      </c>
      <c r="F34" s="113">
        <v>1009</v>
      </c>
      <c r="G34" s="113">
        <v>1888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-6566</v>
      </c>
      <c r="E36" s="113">
        <v>-8598</v>
      </c>
      <c r="F36" s="113">
        <v>-6065</v>
      </c>
      <c r="G36" s="113">
        <v>-143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3754</v>
      </c>
      <c r="E37" s="113">
        <v>5651</v>
      </c>
      <c r="F37" s="113">
        <v>8140</v>
      </c>
      <c r="G37" s="113">
        <v>3812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0</v>
      </c>
      <c r="E38" s="113">
        <v>80</v>
      </c>
      <c r="F38" s="113">
        <v>105</v>
      </c>
      <c r="G38" s="113">
        <v>35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-6046</v>
      </c>
      <c r="E40" s="113">
        <v>322</v>
      </c>
      <c r="F40" s="113">
        <v>-13918</v>
      </c>
      <c r="G40" s="113">
        <v>1561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0</v>
      </c>
      <c r="E41" s="113">
        <v>0</v>
      </c>
      <c r="F41" s="113">
        <v>2801</v>
      </c>
      <c r="G41" s="113">
        <v>0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2067</v>
      </c>
      <c r="E44" s="113">
        <v>2607</v>
      </c>
      <c r="F44" s="113">
        <v>-5388</v>
      </c>
      <c r="G44" s="113">
        <v>-2397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2067</v>
      </c>
      <c r="E45" s="113">
        <v>2607</v>
      </c>
      <c r="F45" s="113">
        <v>-5388</v>
      </c>
      <c r="G45" s="113">
        <v>-2397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26629</v>
      </c>
      <c r="E48" s="98">
        <v>-26274</v>
      </c>
      <c r="F48" s="98">
        <v>20247</v>
      </c>
      <c r="G48" s="99">
        <v>18269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702</v>
      </c>
      <c r="D51" s="95">
        <v>1737113</v>
      </c>
      <c r="E51" s="95">
        <v>1711889</v>
      </c>
      <c r="F51" s="95">
        <v>1732636</v>
      </c>
      <c r="G51" s="96">
        <v>1751111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1740341</v>
      </c>
      <c r="E52" s="113">
        <v>1714067</v>
      </c>
      <c r="F52" s="113">
        <v>1734314</v>
      </c>
      <c r="G52" s="113">
        <v>1752583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3228</v>
      </c>
      <c r="E53" s="155">
        <v>2178</v>
      </c>
      <c r="F53" s="155">
        <v>1678</v>
      </c>
      <c r="G53" s="155">
        <v>1472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2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2"/>
      <c r="F64" s="1142"/>
      <c r="G64" s="1142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8" activePane="bottomRight" state="frozen"/>
      <selection activeCell="B1" sqref="B1"/>
      <selection pane="topRight" activeCell="D1" sqref="D1"/>
      <selection pane="bottomLeft" activeCell="B10" sqref="B10"/>
      <selection pane="bottomRight" activeCell="H41" sqref="H41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794</v>
      </c>
      <c r="D2" s="690"/>
      <c r="E2" s="802"/>
      <c r="F2" s="802"/>
      <c r="G2" s="802"/>
      <c r="K2" s="680"/>
      <c r="L2" s="1119" t="s">
        <v>902</v>
      </c>
    </row>
    <row r="3" spans="1:16" ht="18">
      <c r="A3" s="847"/>
      <c r="B3" s="847"/>
      <c r="C3" s="689" t="s">
        <v>793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Czechia</v>
      </c>
      <c r="D6" s="703"/>
      <c r="E6" s="1143" t="s">
        <v>718</v>
      </c>
      <c r="F6" s="1143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2015</v>
      </c>
      <c r="E7" s="710">
        <f>'Table 1'!F5</f>
        <v>2016</v>
      </c>
      <c r="F7" s="710">
        <f>'Table 1'!G5</f>
        <v>2017</v>
      </c>
      <c r="G7" s="710">
        <f>'Table 1'!H5</f>
        <v>2018</v>
      </c>
      <c r="H7" s="711"/>
      <c r="I7" s="706"/>
    </row>
    <row r="8" spans="1:16" ht="15.75">
      <c r="A8" s="707"/>
      <c r="B8" s="712"/>
      <c r="C8" s="713" t="str">
        <f>'Cover page'!E14</f>
        <v>Date: 15/04/2019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792</v>
      </c>
      <c r="D10" s="724">
        <v>56165</v>
      </c>
      <c r="E10" s="724">
        <v>20271</v>
      </c>
      <c r="F10" s="724">
        <v>-28673</v>
      </c>
      <c r="G10" s="725">
        <v>-12024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-406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-74177</v>
      </c>
      <c r="F12" s="732">
        <f t="shared" si="0"/>
        <v>84398</v>
      </c>
      <c r="G12" s="732">
        <f t="shared" si="0"/>
        <v>11613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738</v>
      </c>
      <c r="D13" s="737">
        <v>-6881</v>
      </c>
      <c r="E13" s="737">
        <v>21348</v>
      </c>
      <c r="F13" s="737">
        <v>91070</v>
      </c>
      <c r="G13" s="737">
        <v>27096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739</v>
      </c>
      <c r="D14" s="737">
        <v>-2139</v>
      </c>
      <c r="E14" s="737">
        <v>-902</v>
      </c>
      <c r="F14" s="737">
        <v>-248</v>
      </c>
      <c r="G14" s="737">
        <v>274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740</v>
      </c>
      <c r="D15" s="737">
        <v>-5681</v>
      </c>
      <c r="E15" s="737">
        <v>-10818</v>
      </c>
      <c r="F15" s="737">
        <v>-14624</v>
      </c>
      <c r="G15" s="737">
        <v>-9367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741</v>
      </c>
      <c r="D16" s="740">
        <v>6611</v>
      </c>
      <c r="E16" s="741">
        <v>9964</v>
      </c>
      <c r="F16" s="741">
        <v>7137</v>
      </c>
      <c r="G16" s="742">
        <v>8105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742</v>
      </c>
      <c r="D17" s="743">
        <v>-12292</v>
      </c>
      <c r="E17" s="744">
        <v>-20782</v>
      </c>
      <c r="F17" s="744">
        <v>-21761</v>
      </c>
      <c r="G17" s="745">
        <v>-17472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743</v>
      </c>
      <c r="D18" s="737">
        <v>33</v>
      </c>
      <c r="E18" s="737">
        <v>-27</v>
      </c>
      <c r="F18" s="737">
        <v>-1</v>
      </c>
      <c r="G18" s="737">
        <v>13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744</v>
      </c>
      <c r="D19" s="737">
        <v>-5714</v>
      </c>
      <c r="E19" s="737">
        <v>-10791</v>
      </c>
      <c r="F19" s="737">
        <v>-14623</v>
      </c>
      <c r="G19" s="737">
        <v>-9380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745</v>
      </c>
      <c r="D20" s="748">
        <v>6578</v>
      </c>
      <c r="E20" s="749">
        <v>9958</v>
      </c>
      <c r="F20" s="749">
        <v>7137</v>
      </c>
      <c r="G20" s="750">
        <v>8092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746</v>
      </c>
      <c r="D21" s="751">
        <v>-12292</v>
      </c>
      <c r="E21" s="752">
        <v>-20749</v>
      </c>
      <c r="F21" s="752">
        <v>-21760</v>
      </c>
      <c r="G21" s="753">
        <v>-17472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747</v>
      </c>
      <c r="D22" s="737">
        <v>-2222</v>
      </c>
      <c r="E22" s="737">
        <v>-1868</v>
      </c>
      <c r="F22" s="737">
        <v>-5018</v>
      </c>
      <c r="G22" s="737">
        <v>-429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748</v>
      </c>
      <c r="D23" s="737">
        <v>144</v>
      </c>
      <c r="E23" s="737">
        <v>-59</v>
      </c>
      <c r="F23" s="737">
        <v>157</v>
      </c>
      <c r="G23" s="737">
        <v>-18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749</v>
      </c>
      <c r="D24" s="737">
        <v>-2366</v>
      </c>
      <c r="E24" s="737">
        <v>-1809</v>
      </c>
      <c r="F24" s="737">
        <v>-5175</v>
      </c>
      <c r="G24" s="737">
        <v>-411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750</v>
      </c>
      <c r="D25" s="754">
        <v>571</v>
      </c>
      <c r="E25" s="755">
        <v>326</v>
      </c>
      <c r="F25" s="755">
        <v>325</v>
      </c>
      <c r="G25" s="756">
        <v>313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751</v>
      </c>
      <c r="D26" s="754">
        <v>-2937</v>
      </c>
      <c r="E26" s="755">
        <v>-2135</v>
      </c>
      <c r="F26" s="755">
        <v>-5500</v>
      </c>
      <c r="G26" s="756">
        <v>-724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752</v>
      </c>
      <c r="D27" s="737">
        <v>677</v>
      </c>
      <c r="E27" s="737">
        <v>633</v>
      </c>
      <c r="F27" s="737">
        <v>-40</v>
      </c>
      <c r="G27" s="737">
        <v>-64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753</v>
      </c>
      <c r="D28" s="737">
        <v>15615</v>
      </c>
      <c r="E28" s="737">
        <v>-82015</v>
      </c>
      <c r="F28" s="737">
        <v>14641</v>
      </c>
      <c r="G28" s="737">
        <v>-8672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754</v>
      </c>
      <c r="D29" s="737">
        <v>225</v>
      </c>
      <c r="E29" s="737">
        <v>-555</v>
      </c>
      <c r="F29" s="737">
        <v>-1383</v>
      </c>
      <c r="G29" s="737">
        <v>2775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-31197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25025</v>
      </c>
      <c r="F31" s="764">
        <f t="shared" si="1"/>
        <v>-30090</v>
      </c>
      <c r="G31" s="764">
        <f t="shared" si="1"/>
        <v>21077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756</v>
      </c>
      <c r="D32" s="737">
        <v>401</v>
      </c>
      <c r="E32" s="737">
        <v>-20</v>
      </c>
      <c r="F32" s="737">
        <v>400</v>
      </c>
      <c r="G32" s="737">
        <v>290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757</v>
      </c>
      <c r="D33" s="737">
        <v>-19737</v>
      </c>
      <c r="E33" s="737">
        <v>24527</v>
      </c>
      <c r="F33" s="737">
        <v>-22562</v>
      </c>
      <c r="G33" s="737">
        <v>13634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758</v>
      </c>
      <c r="D34" s="737">
        <v>-3003</v>
      </c>
      <c r="E34" s="737">
        <v>3063</v>
      </c>
      <c r="F34" s="737">
        <v>1009</v>
      </c>
      <c r="G34" s="737">
        <v>1888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759</v>
      </c>
      <c r="D36" s="737">
        <v>-6566</v>
      </c>
      <c r="E36" s="737">
        <v>-8598</v>
      </c>
      <c r="F36" s="737">
        <v>-6065</v>
      </c>
      <c r="G36" s="737">
        <v>-143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760</v>
      </c>
      <c r="D37" s="737">
        <v>3754</v>
      </c>
      <c r="E37" s="737">
        <v>5651</v>
      </c>
      <c r="F37" s="737">
        <v>8140</v>
      </c>
      <c r="G37" s="737">
        <v>3812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761</v>
      </c>
      <c r="D38" s="737">
        <v>0</v>
      </c>
      <c r="E38" s="737">
        <v>80</v>
      </c>
      <c r="F38" s="737">
        <v>105</v>
      </c>
      <c r="G38" s="737">
        <v>35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762</v>
      </c>
      <c r="D40" s="737">
        <v>-6046</v>
      </c>
      <c r="E40" s="737">
        <v>322</v>
      </c>
      <c r="F40" s="737">
        <v>-13918</v>
      </c>
      <c r="G40" s="737">
        <v>1561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763</v>
      </c>
      <c r="D41" s="737">
        <v>0</v>
      </c>
      <c r="E41" s="737">
        <v>0</v>
      </c>
      <c r="F41" s="737">
        <v>2801</v>
      </c>
      <c r="G41" s="737">
        <v>0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2067</v>
      </c>
      <c r="E44" s="737">
        <v>2607</v>
      </c>
      <c r="F44" s="737">
        <v>-5388</v>
      </c>
      <c r="G44" s="737">
        <v>-2397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765</v>
      </c>
      <c r="D45" s="737">
        <v>2067</v>
      </c>
      <c r="E45" s="737">
        <v>2607</v>
      </c>
      <c r="F45" s="737">
        <v>-5388</v>
      </c>
      <c r="G45" s="737">
        <v>-2397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791</v>
      </c>
      <c r="D48" s="775">
        <v>26629</v>
      </c>
      <c r="E48" s="775">
        <v>-26274</v>
      </c>
      <c r="F48" s="775">
        <v>20247</v>
      </c>
      <c r="G48" s="776">
        <v>18269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790</v>
      </c>
      <c r="D51" s="724">
        <v>1737113</v>
      </c>
      <c r="E51" s="724">
        <v>1711889</v>
      </c>
      <c r="F51" s="724">
        <v>1732636</v>
      </c>
      <c r="G51" s="725">
        <v>1751111</v>
      </c>
      <c r="H51" s="726"/>
      <c r="I51" s="706"/>
    </row>
    <row r="52" spans="1:11" ht="15.75" thickTop="1">
      <c r="A52" s="721" t="s">
        <v>197</v>
      </c>
      <c r="B52" s="722"/>
      <c r="C52" s="736" t="s">
        <v>789</v>
      </c>
      <c r="D52" s="737">
        <v>1740341</v>
      </c>
      <c r="E52" s="737">
        <v>1714067</v>
      </c>
      <c r="F52" s="737">
        <v>1734314</v>
      </c>
      <c r="G52" s="737">
        <v>1752583</v>
      </c>
      <c r="H52" s="738"/>
      <c r="I52" s="706"/>
    </row>
    <row r="53" spans="1:11">
      <c r="A53" s="721" t="s">
        <v>198</v>
      </c>
      <c r="B53" s="722"/>
      <c r="C53" s="785" t="s">
        <v>788</v>
      </c>
      <c r="D53" s="786">
        <v>3228</v>
      </c>
      <c r="E53" s="786">
        <v>2178</v>
      </c>
      <c r="F53" s="786">
        <v>1678</v>
      </c>
      <c r="G53" s="786">
        <v>1472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798"/>
      <c r="I58" s="706"/>
      <c r="K58" s="680"/>
    </row>
    <row r="59" spans="1:11" ht="15.75">
      <c r="A59" s="700"/>
      <c r="B59" s="701"/>
      <c r="C59" s="702" t="s">
        <v>787</v>
      </c>
      <c r="D59" s="799"/>
      <c r="E59" s="800"/>
      <c r="F59" s="800"/>
      <c r="G59" s="799" t="s">
        <v>775</v>
      </c>
      <c r="H59" s="798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733</v>
      </c>
      <c r="D64" s="1144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4"/>
      <c r="F64" s="1144"/>
      <c r="G64" s="1144"/>
      <c r="H64" s="815"/>
      <c r="I64" s="816"/>
      <c r="J64" s="817"/>
    </row>
    <row r="65" spans="3:10"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778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13" sqref="D13:G13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712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9" t="s">
        <v>901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41" t="s">
        <v>554</v>
      </c>
      <c r="F6" s="1141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2015</v>
      </c>
      <c r="E7" s="347">
        <f>'Tabulka 1'!F5</f>
        <v>2016</v>
      </c>
      <c r="F7" s="347">
        <f>'Tabulka 1'!G5</f>
        <v>2017</v>
      </c>
      <c r="G7" s="347">
        <f>'Tabulka 1'!H5</f>
        <v>2018</v>
      </c>
      <c r="H7" s="45"/>
      <c r="I7" s="51"/>
    </row>
    <row r="8" spans="1:16" ht="15.75">
      <c r="A8" s="277"/>
      <c r="B8" s="333"/>
      <c r="C8" s="281" t="str">
        <f>'Titulní stránka'!E14</f>
        <v>Datum: 15/04/2019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-25992</v>
      </c>
      <c r="E10" s="95">
        <v>-49659</v>
      </c>
      <c r="F10" s="95">
        <v>-41910</v>
      </c>
      <c r="G10" s="96">
        <v>-19020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18344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39287</v>
      </c>
      <c r="F12" s="254">
        <f t="shared" si="0"/>
        <v>37743</v>
      </c>
      <c r="G12" s="254">
        <f t="shared" si="0"/>
        <v>15083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14851</v>
      </c>
      <c r="E13" s="113">
        <v>39160</v>
      </c>
      <c r="F13" s="113">
        <v>36029</v>
      </c>
      <c r="G13" s="113">
        <v>12011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2060</v>
      </c>
      <c r="E14" s="113">
        <v>-1908</v>
      </c>
      <c r="F14" s="113">
        <v>15</v>
      </c>
      <c r="G14" s="113">
        <v>-958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-513</v>
      </c>
      <c r="E15" s="113">
        <v>-50</v>
      </c>
      <c r="F15" s="113">
        <v>261</v>
      </c>
      <c r="G15" s="113">
        <v>1488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557</v>
      </c>
      <c r="E16" s="115">
        <v>439</v>
      </c>
      <c r="F16" s="115">
        <v>768</v>
      </c>
      <c r="G16" s="116">
        <v>3133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-1070</v>
      </c>
      <c r="E17" s="118">
        <v>-489</v>
      </c>
      <c r="F17" s="118">
        <v>-507</v>
      </c>
      <c r="G17" s="119">
        <v>-1645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-330</v>
      </c>
      <c r="E18" s="113">
        <v>-13</v>
      </c>
      <c r="F18" s="113">
        <v>18</v>
      </c>
      <c r="G18" s="113">
        <v>132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-183</v>
      </c>
      <c r="E19" s="113">
        <v>-37</v>
      </c>
      <c r="F19" s="113">
        <v>243</v>
      </c>
      <c r="G19" s="113">
        <v>1356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596</v>
      </c>
      <c r="E20" s="121">
        <v>792</v>
      </c>
      <c r="F20" s="121">
        <v>759</v>
      </c>
      <c r="G20" s="122">
        <v>3000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-779</v>
      </c>
      <c r="E21" s="124">
        <v>-829</v>
      </c>
      <c r="F21" s="124">
        <v>-516</v>
      </c>
      <c r="G21" s="125">
        <v>-1644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-2217</v>
      </c>
      <c r="E22" s="113">
        <v>619</v>
      </c>
      <c r="F22" s="113">
        <v>-1592</v>
      </c>
      <c r="G22" s="113">
        <v>290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287</v>
      </c>
      <c r="E23" s="113">
        <v>254</v>
      </c>
      <c r="F23" s="113">
        <v>279</v>
      </c>
      <c r="G23" s="113">
        <v>163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-2504</v>
      </c>
      <c r="E24" s="113">
        <v>365</v>
      </c>
      <c r="F24" s="113">
        <v>-1871</v>
      </c>
      <c r="G24" s="113">
        <v>127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1102</v>
      </c>
      <c r="E25" s="127">
        <v>937</v>
      </c>
      <c r="F25" s="127">
        <v>536</v>
      </c>
      <c r="G25" s="128">
        <v>1159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-3606</v>
      </c>
      <c r="E26" s="127">
        <v>-572</v>
      </c>
      <c r="F26" s="127">
        <v>-2407</v>
      </c>
      <c r="G26" s="128">
        <v>-1032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-170</v>
      </c>
      <c r="E27" s="113">
        <v>-18</v>
      </c>
      <c r="F27" s="113">
        <v>171</v>
      </c>
      <c r="G27" s="113">
        <v>97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4307</v>
      </c>
      <c r="E28" s="113">
        <v>1453</v>
      </c>
      <c r="F28" s="113">
        <v>2834</v>
      </c>
      <c r="G28" s="113">
        <v>2131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26</v>
      </c>
      <c r="E29" s="113">
        <v>31</v>
      </c>
      <c r="F29" s="113">
        <v>25</v>
      </c>
      <c r="G29" s="113">
        <v>24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4271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-13028</v>
      </c>
      <c r="F31" s="406">
        <f t="shared" si="1"/>
        <v>-5980</v>
      </c>
      <c r="G31" s="406">
        <f t="shared" si="1"/>
        <v>-718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-249</v>
      </c>
      <c r="E32" s="113">
        <v>-20</v>
      </c>
      <c r="F32" s="113">
        <v>174</v>
      </c>
      <c r="G32" s="113">
        <v>26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4337</v>
      </c>
      <c r="E33" s="113">
        <v>-13187</v>
      </c>
      <c r="F33" s="113">
        <v>-6491</v>
      </c>
      <c r="G33" s="113">
        <v>-890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43</v>
      </c>
      <c r="E37" s="113">
        <v>178</v>
      </c>
      <c r="F37" s="113">
        <v>37</v>
      </c>
      <c r="G37" s="113">
        <v>155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140</v>
      </c>
      <c r="E40" s="113">
        <v>1</v>
      </c>
      <c r="F40" s="113">
        <v>295</v>
      </c>
      <c r="G40" s="113">
        <v>-37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0</v>
      </c>
      <c r="E41" s="113">
        <v>0</v>
      </c>
      <c r="F41" s="113">
        <v>5</v>
      </c>
      <c r="G41" s="113">
        <v>28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-2159</v>
      </c>
      <c r="E44" s="113">
        <v>2094</v>
      </c>
      <c r="F44" s="113">
        <v>5571</v>
      </c>
      <c r="G44" s="113">
        <v>3752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-2159</v>
      </c>
      <c r="E45" s="113">
        <v>2094</v>
      </c>
      <c r="F45" s="113">
        <v>5571</v>
      </c>
      <c r="G45" s="113">
        <v>3752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-5536</v>
      </c>
      <c r="E48" s="98">
        <v>-21306</v>
      </c>
      <c r="F48" s="98">
        <v>-4576</v>
      </c>
      <c r="G48" s="99">
        <v>-903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703</v>
      </c>
      <c r="D51" s="95">
        <v>98712</v>
      </c>
      <c r="E51" s="95">
        <v>61089</v>
      </c>
      <c r="F51" s="95">
        <v>46990</v>
      </c>
      <c r="G51" s="96">
        <v>28744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110705</v>
      </c>
      <c r="E52" s="113">
        <v>89399</v>
      </c>
      <c r="F52" s="113">
        <v>84823</v>
      </c>
      <c r="G52" s="113">
        <v>83920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11993</v>
      </c>
      <c r="E53" s="155">
        <v>28310</v>
      </c>
      <c r="F53" s="155">
        <v>37833</v>
      </c>
      <c r="G53" s="155">
        <v>55176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2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2"/>
      <c r="F64" s="1142"/>
      <c r="G64" s="1142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H60" sqref="H60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779</v>
      </c>
      <c r="D2" s="690"/>
      <c r="E2" s="619"/>
      <c r="F2" s="619"/>
      <c r="G2" s="619"/>
      <c r="K2" s="680"/>
      <c r="L2" s="1119" t="s">
        <v>902</v>
      </c>
    </row>
    <row r="3" spans="1:16" ht="18">
      <c r="B3" s="688"/>
      <c r="C3" s="689" t="s">
        <v>780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Czechia</v>
      </c>
      <c r="D6" s="703"/>
      <c r="E6" s="1143" t="s">
        <v>718</v>
      </c>
      <c r="F6" s="1143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2015</v>
      </c>
      <c r="E7" s="710">
        <f>'Table 1'!F5</f>
        <v>2016</v>
      </c>
      <c r="F7" s="710">
        <f>'Table 1'!G5</f>
        <v>2017</v>
      </c>
      <c r="G7" s="710">
        <f>'Table 1'!H5</f>
        <v>2018</v>
      </c>
      <c r="H7" s="711"/>
      <c r="I7" s="706"/>
    </row>
    <row r="8" spans="1:16" ht="15.75">
      <c r="A8" s="707"/>
      <c r="B8" s="712"/>
      <c r="C8" s="713" t="str">
        <f>'Cover page'!E14</f>
        <v>Date: 15/04/2019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781</v>
      </c>
      <c r="D10" s="724">
        <v>-25992</v>
      </c>
      <c r="E10" s="724">
        <v>-49659</v>
      </c>
      <c r="F10" s="724">
        <v>-41910</v>
      </c>
      <c r="G10" s="725">
        <v>-19020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18344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39287</v>
      </c>
      <c r="F12" s="732">
        <f t="shared" si="0"/>
        <v>37743</v>
      </c>
      <c r="G12" s="732">
        <f t="shared" si="0"/>
        <v>15083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738</v>
      </c>
      <c r="D13" s="737">
        <v>14851</v>
      </c>
      <c r="E13" s="737">
        <v>39160</v>
      </c>
      <c r="F13" s="737">
        <v>36029</v>
      </c>
      <c r="G13" s="737">
        <v>12011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739</v>
      </c>
      <c r="D14" s="737">
        <v>2060</v>
      </c>
      <c r="E14" s="737">
        <v>-1908</v>
      </c>
      <c r="F14" s="737">
        <v>15</v>
      </c>
      <c r="G14" s="737">
        <v>-958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740</v>
      </c>
      <c r="D15" s="737">
        <v>-513</v>
      </c>
      <c r="E15" s="737">
        <v>-50</v>
      </c>
      <c r="F15" s="737">
        <v>261</v>
      </c>
      <c r="G15" s="737">
        <v>1488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741</v>
      </c>
      <c r="D16" s="740">
        <v>557</v>
      </c>
      <c r="E16" s="741">
        <v>439</v>
      </c>
      <c r="F16" s="741">
        <v>768</v>
      </c>
      <c r="G16" s="742">
        <v>3133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742</v>
      </c>
      <c r="D17" s="743">
        <v>-1070</v>
      </c>
      <c r="E17" s="744">
        <v>-489</v>
      </c>
      <c r="F17" s="744">
        <v>-507</v>
      </c>
      <c r="G17" s="745">
        <v>-1645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743</v>
      </c>
      <c r="D18" s="737">
        <v>-330</v>
      </c>
      <c r="E18" s="737">
        <v>-13</v>
      </c>
      <c r="F18" s="737">
        <v>18</v>
      </c>
      <c r="G18" s="737">
        <v>132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744</v>
      </c>
      <c r="D19" s="737">
        <v>-183</v>
      </c>
      <c r="E19" s="737">
        <v>-37</v>
      </c>
      <c r="F19" s="737">
        <v>243</v>
      </c>
      <c r="G19" s="737">
        <v>1356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745</v>
      </c>
      <c r="D20" s="748">
        <v>596</v>
      </c>
      <c r="E20" s="749">
        <v>792</v>
      </c>
      <c r="F20" s="749">
        <v>759</v>
      </c>
      <c r="G20" s="750">
        <v>3000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746</v>
      </c>
      <c r="D21" s="751">
        <v>-779</v>
      </c>
      <c r="E21" s="752">
        <v>-829</v>
      </c>
      <c r="F21" s="752">
        <v>-516</v>
      </c>
      <c r="G21" s="753">
        <v>-1644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747</v>
      </c>
      <c r="D22" s="737">
        <v>-2217</v>
      </c>
      <c r="E22" s="737">
        <v>619</v>
      </c>
      <c r="F22" s="737">
        <v>-1592</v>
      </c>
      <c r="G22" s="737">
        <v>290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748</v>
      </c>
      <c r="D23" s="737">
        <v>287</v>
      </c>
      <c r="E23" s="737">
        <v>254</v>
      </c>
      <c r="F23" s="737">
        <v>279</v>
      </c>
      <c r="G23" s="737">
        <v>163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749</v>
      </c>
      <c r="D24" s="737">
        <v>-2504</v>
      </c>
      <c r="E24" s="737">
        <v>365</v>
      </c>
      <c r="F24" s="737">
        <v>-1871</v>
      </c>
      <c r="G24" s="737">
        <v>127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750</v>
      </c>
      <c r="D25" s="754">
        <v>1102</v>
      </c>
      <c r="E25" s="755">
        <v>937</v>
      </c>
      <c r="F25" s="755">
        <v>536</v>
      </c>
      <c r="G25" s="756">
        <v>1159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751</v>
      </c>
      <c r="D26" s="754">
        <v>-3606</v>
      </c>
      <c r="E26" s="755">
        <v>-572</v>
      </c>
      <c r="F26" s="755">
        <v>-2407</v>
      </c>
      <c r="G26" s="756">
        <v>-1032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752</v>
      </c>
      <c r="D27" s="737">
        <v>-170</v>
      </c>
      <c r="E27" s="737">
        <v>-18</v>
      </c>
      <c r="F27" s="737">
        <v>171</v>
      </c>
      <c r="G27" s="737">
        <v>97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753</v>
      </c>
      <c r="D28" s="737">
        <v>4307</v>
      </c>
      <c r="E28" s="737">
        <v>1453</v>
      </c>
      <c r="F28" s="737">
        <v>2834</v>
      </c>
      <c r="G28" s="737">
        <v>2131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754</v>
      </c>
      <c r="D29" s="737">
        <v>26</v>
      </c>
      <c r="E29" s="737">
        <v>31</v>
      </c>
      <c r="F29" s="737">
        <v>25</v>
      </c>
      <c r="G29" s="737">
        <v>24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4271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-13028</v>
      </c>
      <c r="F31" s="764">
        <f t="shared" si="1"/>
        <v>-5980</v>
      </c>
      <c r="G31" s="764">
        <f t="shared" si="1"/>
        <v>-718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756</v>
      </c>
      <c r="D32" s="737">
        <v>-249</v>
      </c>
      <c r="E32" s="737">
        <v>-20</v>
      </c>
      <c r="F32" s="737">
        <v>174</v>
      </c>
      <c r="G32" s="737">
        <v>26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757</v>
      </c>
      <c r="D33" s="737">
        <v>4337</v>
      </c>
      <c r="E33" s="737">
        <v>-13187</v>
      </c>
      <c r="F33" s="737">
        <v>-6491</v>
      </c>
      <c r="G33" s="737">
        <v>-890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760</v>
      </c>
      <c r="D37" s="737">
        <v>43</v>
      </c>
      <c r="E37" s="737">
        <v>178</v>
      </c>
      <c r="F37" s="737">
        <v>37</v>
      </c>
      <c r="G37" s="737">
        <v>155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762</v>
      </c>
      <c r="D40" s="737">
        <v>140</v>
      </c>
      <c r="E40" s="737">
        <v>1</v>
      </c>
      <c r="F40" s="737">
        <v>295</v>
      </c>
      <c r="G40" s="737">
        <v>-37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763</v>
      </c>
      <c r="D41" s="737">
        <v>0</v>
      </c>
      <c r="E41" s="737">
        <v>0</v>
      </c>
      <c r="F41" s="737">
        <v>5</v>
      </c>
      <c r="G41" s="737">
        <v>28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-2159</v>
      </c>
      <c r="E44" s="737">
        <v>2094</v>
      </c>
      <c r="F44" s="737">
        <v>5571</v>
      </c>
      <c r="G44" s="737">
        <v>3752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765</v>
      </c>
      <c r="D45" s="737">
        <v>-2159</v>
      </c>
      <c r="E45" s="737">
        <v>2094</v>
      </c>
      <c r="F45" s="737">
        <v>5571</v>
      </c>
      <c r="G45" s="737">
        <v>3752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782</v>
      </c>
      <c r="D48" s="775">
        <v>-5536</v>
      </c>
      <c r="E48" s="775">
        <v>-21306</v>
      </c>
      <c r="F48" s="775">
        <v>-4576</v>
      </c>
      <c r="G48" s="776">
        <v>-903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783</v>
      </c>
      <c r="D51" s="724">
        <v>98712</v>
      </c>
      <c r="E51" s="724">
        <v>61089</v>
      </c>
      <c r="F51" s="724">
        <v>46990</v>
      </c>
      <c r="G51" s="725">
        <v>28744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784</v>
      </c>
      <c r="D52" s="737">
        <v>110705</v>
      </c>
      <c r="E52" s="737">
        <v>89399</v>
      </c>
      <c r="F52" s="737">
        <v>84823</v>
      </c>
      <c r="G52" s="737">
        <v>83920</v>
      </c>
      <c r="H52" s="738"/>
      <c r="I52" s="706"/>
    </row>
    <row r="53" spans="1:11" s="818" customFormat="1">
      <c r="A53" s="721" t="s">
        <v>230</v>
      </c>
      <c r="B53" s="722"/>
      <c r="C53" s="785" t="s">
        <v>785</v>
      </c>
      <c r="D53" s="786">
        <v>11993</v>
      </c>
      <c r="E53" s="786">
        <v>28310</v>
      </c>
      <c r="F53" s="786">
        <v>37833</v>
      </c>
      <c r="G53" s="786">
        <v>55176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s="818" customFormat="1" ht="15.75">
      <c r="A59" s="700"/>
      <c r="B59" s="701"/>
      <c r="C59" s="702" t="s">
        <v>786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4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4"/>
      <c r="F64" s="1144"/>
      <c r="G64" s="1144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F16" sqref="F16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711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9" t="s">
        <v>901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41" t="s">
        <v>554</v>
      </c>
      <c r="F6" s="1141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2015</v>
      </c>
      <c r="E7" s="347">
        <f>'Tabulka 1'!F5</f>
        <v>2016</v>
      </c>
      <c r="F7" s="347">
        <f>'Tabulka 1'!G5</f>
        <v>2017</v>
      </c>
      <c r="G7" s="347">
        <f>'Tabulka 1'!H5</f>
        <v>2018</v>
      </c>
      <c r="H7" s="45"/>
      <c r="I7" s="51"/>
    </row>
    <row r="8" spans="1:17" ht="15.75">
      <c r="A8" s="277"/>
      <c r="B8" s="333"/>
      <c r="C8" s="281" t="str">
        <f>'Titulní stránka'!E14</f>
        <v>Datum: 15/04/2019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-1913</v>
      </c>
      <c r="E10" s="95">
        <v>-4886</v>
      </c>
      <c r="F10" s="95">
        <v>-8182</v>
      </c>
      <c r="G10" s="96">
        <v>-16383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-771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9369</v>
      </c>
      <c r="F12" s="254">
        <f t="shared" si="0"/>
        <v>12138</v>
      </c>
      <c r="G12" s="254">
        <f t="shared" si="0"/>
        <v>16949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146</v>
      </c>
      <c r="E13" s="113">
        <v>5802</v>
      </c>
      <c r="F13" s="113">
        <v>9586</v>
      </c>
      <c r="G13" s="113">
        <v>14443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-69</v>
      </c>
      <c r="E14" s="113">
        <v>-198</v>
      </c>
      <c r="F14" s="113">
        <v>-89</v>
      </c>
      <c r="G14" s="113">
        <v>-8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0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0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0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0</v>
      </c>
      <c r="E22" s="113">
        <v>-1</v>
      </c>
      <c r="F22" s="113">
        <v>1</v>
      </c>
      <c r="G22" s="113">
        <v>0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0</v>
      </c>
      <c r="E24" s="113">
        <v>-1</v>
      </c>
      <c r="F24" s="113">
        <v>1</v>
      </c>
      <c r="G24" s="113">
        <v>0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0</v>
      </c>
      <c r="E25" s="127">
        <v>0</v>
      </c>
      <c r="F25" s="127">
        <v>1</v>
      </c>
      <c r="G25" s="128">
        <v>0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0</v>
      </c>
      <c r="E26" s="127">
        <v>-1</v>
      </c>
      <c r="F26" s="127">
        <v>0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-848</v>
      </c>
      <c r="E28" s="113">
        <v>3766</v>
      </c>
      <c r="F28" s="113">
        <v>2640</v>
      </c>
      <c r="G28" s="113">
        <v>2514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0</v>
      </c>
      <c r="E29" s="113">
        <v>0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2177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-3872</v>
      </c>
      <c r="F31" s="406">
        <f t="shared" si="1"/>
        <v>-793</v>
      </c>
      <c r="G31" s="406">
        <f t="shared" si="1"/>
        <v>134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2177</v>
      </c>
      <c r="E33" s="113">
        <v>-3872</v>
      </c>
      <c r="F33" s="113">
        <v>-793</v>
      </c>
      <c r="G33" s="113">
        <v>134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67</v>
      </c>
      <c r="E44" s="113">
        <v>-1147</v>
      </c>
      <c r="F44" s="113">
        <v>-2962</v>
      </c>
      <c r="G44" s="113">
        <v>-743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67</v>
      </c>
      <c r="E45" s="113">
        <v>-1147</v>
      </c>
      <c r="F45" s="113">
        <v>-2962</v>
      </c>
      <c r="G45" s="113">
        <v>-743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-440</v>
      </c>
      <c r="E48" s="98">
        <v>-536</v>
      </c>
      <c r="F48" s="98">
        <v>201</v>
      </c>
      <c r="G48" s="99">
        <v>-43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704</v>
      </c>
      <c r="D51" s="95">
        <v>430</v>
      </c>
      <c r="E51" s="95">
        <v>-18095</v>
      </c>
      <c r="F51" s="95">
        <v>-30094</v>
      </c>
      <c r="G51" s="96">
        <v>-44779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630</v>
      </c>
      <c r="E52" s="113">
        <v>94</v>
      </c>
      <c r="F52" s="113">
        <v>295</v>
      </c>
      <c r="G52" s="113">
        <v>252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200</v>
      </c>
      <c r="E53" s="155">
        <v>18189</v>
      </c>
      <c r="F53" s="155">
        <v>30389</v>
      </c>
      <c r="G53" s="155">
        <v>45031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2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2"/>
      <c r="F64" s="1142"/>
      <c r="G64" s="1142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G10" activePane="bottomRight" state="frozen"/>
      <selection activeCell="B1" sqref="B1"/>
      <selection pane="topRight" activeCell="D1" sqref="D1"/>
      <selection pane="bottomLeft" activeCell="B10" sqref="B10"/>
      <selection pane="bottomRight" activeCell="L32" sqref="L32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734</v>
      </c>
      <c r="D2" s="690"/>
      <c r="E2" s="619"/>
      <c r="F2" s="619"/>
      <c r="G2" s="619"/>
      <c r="K2" s="680"/>
      <c r="L2" s="1119" t="s">
        <v>902</v>
      </c>
    </row>
    <row r="3" spans="1:17" ht="18">
      <c r="B3" s="688"/>
      <c r="C3" s="689" t="s">
        <v>735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Czechia</v>
      </c>
      <c r="D6" s="703"/>
      <c r="E6" s="1143" t="s">
        <v>718</v>
      </c>
      <c r="F6" s="1143"/>
      <c r="G6" s="704"/>
      <c r="H6" s="705"/>
      <c r="I6" s="706"/>
    </row>
    <row r="7" spans="1:17" ht="15.75">
      <c r="A7" s="707"/>
      <c r="B7" s="708"/>
      <c r="C7" s="709" t="s">
        <v>719</v>
      </c>
      <c r="D7" s="710">
        <f>'Table 1'!E5</f>
        <v>2015</v>
      </c>
      <c r="E7" s="710">
        <f>'Table 1'!F5</f>
        <v>2016</v>
      </c>
      <c r="F7" s="710">
        <f>'Table 1'!G5</f>
        <v>2017</v>
      </c>
      <c r="G7" s="710">
        <f>'Table 1'!H5</f>
        <v>2018</v>
      </c>
      <c r="H7" s="711"/>
      <c r="I7" s="706"/>
    </row>
    <row r="8" spans="1:17" ht="15.75">
      <c r="A8" s="707"/>
      <c r="B8" s="712"/>
      <c r="C8" s="713" t="str">
        <f>'Cover page'!E14</f>
        <v>Date: 15/04/2019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736</v>
      </c>
      <c r="D10" s="724">
        <v>-1913</v>
      </c>
      <c r="E10" s="724">
        <v>-4886</v>
      </c>
      <c r="F10" s="724">
        <v>-8182</v>
      </c>
      <c r="G10" s="725">
        <v>-16383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-771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9369</v>
      </c>
      <c r="F12" s="732">
        <f t="shared" si="0"/>
        <v>12138</v>
      </c>
      <c r="G12" s="732">
        <f t="shared" si="0"/>
        <v>16949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738</v>
      </c>
      <c r="D13" s="737">
        <v>146</v>
      </c>
      <c r="E13" s="737">
        <v>5802</v>
      </c>
      <c r="F13" s="737">
        <v>9586</v>
      </c>
      <c r="G13" s="737">
        <v>14443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739</v>
      </c>
      <c r="D14" s="737">
        <v>-69</v>
      </c>
      <c r="E14" s="737">
        <v>-198</v>
      </c>
      <c r="F14" s="737">
        <v>-89</v>
      </c>
      <c r="G14" s="737">
        <v>-8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740</v>
      </c>
      <c r="D15" s="737">
        <v>0</v>
      </c>
      <c r="E15" s="737">
        <v>0</v>
      </c>
      <c r="F15" s="737">
        <v>0</v>
      </c>
      <c r="G15" s="737">
        <v>0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741</v>
      </c>
      <c r="D16" s="740">
        <v>0</v>
      </c>
      <c r="E16" s="741">
        <v>0</v>
      </c>
      <c r="F16" s="741">
        <v>0</v>
      </c>
      <c r="G16" s="742">
        <v>0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742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743</v>
      </c>
      <c r="D18" s="737">
        <v>0</v>
      </c>
      <c r="E18" s="737">
        <v>0</v>
      </c>
      <c r="F18" s="737">
        <v>0</v>
      </c>
      <c r="G18" s="737">
        <v>0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744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745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746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747</v>
      </c>
      <c r="D22" s="737">
        <v>0</v>
      </c>
      <c r="E22" s="737">
        <v>-1</v>
      </c>
      <c r="F22" s="737">
        <v>1</v>
      </c>
      <c r="G22" s="737">
        <v>0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748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749</v>
      </c>
      <c r="D24" s="737">
        <v>0</v>
      </c>
      <c r="E24" s="737">
        <v>-1</v>
      </c>
      <c r="F24" s="737">
        <v>1</v>
      </c>
      <c r="G24" s="737">
        <v>0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750</v>
      </c>
      <c r="D25" s="754">
        <v>0</v>
      </c>
      <c r="E25" s="755">
        <v>0</v>
      </c>
      <c r="F25" s="755">
        <v>1</v>
      </c>
      <c r="G25" s="756">
        <v>0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751</v>
      </c>
      <c r="D26" s="754">
        <v>0</v>
      </c>
      <c r="E26" s="755">
        <v>-1</v>
      </c>
      <c r="F26" s="755">
        <v>0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752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753</v>
      </c>
      <c r="D28" s="737">
        <v>-848</v>
      </c>
      <c r="E28" s="737">
        <v>3766</v>
      </c>
      <c r="F28" s="737">
        <v>2640</v>
      </c>
      <c r="G28" s="737">
        <v>2514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754</v>
      </c>
      <c r="D29" s="737">
        <v>0</v>
      </c>
      <c r="E29" s="737">
        <v>0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2177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-3872</v>
      </c>
      <c r="F31" s="764">
        <f t="shared" si="1"/>
        <v>-793</v>
      </c>
      <c r="G31" s="764">
        <f t="shared" si="1"/>
        <v>134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756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757</v>
      </c>
      <c r="D33" s="737">
        <v>2177</v>
      </c>
      <c r="E33" s="737">
        <v>-3872</v>
      </c>
      <c r="F33" s="737">
        <v>-793</v>
      </c>
      <c r="G33" s="737">
        <v>134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760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762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67</v>
      </c>
      <c r="E44" s="737">
        <v>-1147</v>
      </c>
      <c r="F44" s="737">
        <v>-2962</v>
      </c>
      <c r="G44" s="737">
        <v>-743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765</v>
      </c>
      <c r="D45" s="737">
        <v>67</v>
      </c>
      <c r="E45" s="737">
        <v>-1147</v>
      </c>
      <c r="F45" s="737">
        <v>-2962</v>
      </c>
      <c r="G45" s="737">
        <v>-743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767</v>
      </c>
      <c r="D48" s="775">
        <v>-440</v>
      </c>
      <c r="E48" s="775">
        <v>-536</v>
      </c>
      <c r="F48" s="775">
        <v>201</v>
      </c>
      <c r="G48" s="776">
        <v>-43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768</v>
      </c>
      <c r="D51" s="724">
        <v>430</v>
      </c>
      <c r="E51" s="724">
        <v>-18095</v>
      </c>
      <c r="F51" s="724">
        <v>-30094</v>
      </c>
      <c r="G51" s="725">
        <v>-44779</v>
      </c>
      <c r="H51" s="726"/>
      <c r="I51" s="706"/>
    </row>
    <row r="52" spans="1:11" ht="15.75" thickTop="1">
      <c r="A52" s="721" t="s">
        <v>261</v>
      </c>
      <c r="B52" s="722"/>
      <c r="C52" s="736" t="s">
        <v>769</v>
      </c>
      <c r="D52" s="737">
        <v>630</v>
      </c>
      <c r="E52" s="737">
        <v>94</v>
      </c>
      <c r="F52" s="737">
        <v>295</v>
      </c>
      <c r="G52" s="737">
        <v>252</v>
      </c>
      <c r="H52" s="738"/>
      <c r="I52" s="706"/>
    </row>
    <row r="53" spans="1:11">
      <c r="A53" s="721" t="s">
        <v>262</v>
      </c>
      <c r="B53" s="722"/>
      <c r="C53" s="785" t="s">
        <v>770</v>
      </c>
      <c r="D53" s="786">
        <v>200</v>
      </c>
      <c r="E53" s="786">
        <v>18189</v>
      </c>
      <c r="F53" s="786">
        <v>30389</v>
      </c>
      <c r="G53" s="786">
        <v>45031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ht="15.75">
      <c r="A59" s="700"/>
      <c r="B59" s="701"/>
      <c r="C59" s="702" t="s">
        <v>774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4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4"/>
      <c r="F64" s="1144"/>
      <c r="G64" s="1144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D1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9" t="s">
        <v>901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2015</v>
      </c>
      <c r="G6" s="348">
        <f>'Tabulka 1'!F5</f>
        <v>2016</v>
      </c>
      <c r="H6" s="348">
        <f>'Tabulka 1'!G5</f>
        <v>2017</v>
      </c>
      <c r="I6" s="348">
        <f>'Tabulka 1'!H5</f>
        <v>2018</v>
      </c>
      <c r="J6" s="211"/>
    </row>
    <row r="7" spans="1:17" ht="15.75">
      <c r="A7" s="291"/>
      <c r="B7" s="497"/>
      <c r="C7" s="426"/>
      <c r="D7" s="433" t="str">
        <f>'Titulní stránka'!E14</f>
        <v>Datum: 15/04/2019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65163</v>
      </c>
      <c r="G10" s="214">
        <v>70365</v>
      </c>
      <c r="H10" s="214">
        <v>72981</v>
      </c>
      <c r="I10" s="214">
        <v>79157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705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706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4286153</v>
      </c>
      <c r="G38" s="214">
        <v>4458906</v>
      </c>
      <c r="H38" s="214">
        <v>4736625</v>
      </c>
      <c r="I38" s="214">
        <v>5033630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5" t="str">
        <f>IF(COUNTA(F10:I10,F16:I16,F38:I38)/12*100=100,"OK - Tabulka 4 je zcela vyplněna","UPOZORNĚNÍ - Tabulka 4 není zcela vyplněna, doplňte hodnoty, L, M nebo 0")</f>
        <v>OK - Tabulka 4 je zcela vyplněna</v>
      </c>
      <c r="G44" s="1145"/>
      <c r="H44" s="1145"/>
      <c r="I44" s="1145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3"/>
      <c r="B1" s="1109"/>
      <c r="C1" s="1108"/>
      <c r="D1" s="1108"/>
      <c r="E1" s="1108"/>
      <c r="F1" s="1109"/>
      <c r="G1" s="1108"/>
      <c r="H1" s="1108"/>
      <c r="I1" s="1108"/>
      <c r="J1" s="1108"/>
      <c r="K1" s="1107"/>
      <c r="L1" s="1107"/>
      <c r="M1" s="802"/>
      <c r="N1" s="1112" t="s">
        <v>272</v>
      </c>
    </row>
    <row r="2" spans="1:14" ht="31.5" hidden="1" customHeight="1">
      <c r="A2" s="1111"/>
      <c r="B2" s="1109"/>
      <c r="C2" s="1108"/>
      <c r="D2" s="1108"/>
      <c r="E2" s="1108"/>
      <c r="F2" s="1109"/>
      <c r="G2" s="1108"/>
      <c r="H2" s="1108"/>
      <c r="I2" s="1108"/>
      <c r="J2" s="1108"/>
      <c r="K2" s="1107"/>
      <c r="L2" s="1107"/>
      <c r="M2" s="802"/>
      <c r="N2" s="1106"/>
    </row>
    <row r="3" spans="1:14" ht="31.5" hidden="1" customHeight="1">
      <c r="A3" s="1110"/>
      <c r="B3" s="1109"/>
      <c r="C3" s="1108"/>
      <c r="D3" s="1108"/>
      <c r="E3" s="1108"/>
      <c r="F3" s="1109"/>
      <c r="G3" s="1108"/>
      <c r="H3" s="1108"/>
      <c r="I3" s="1108"/>
      <c r="J3" s="1108"/>
      <c r="K3" s="1107"/>
      <c r="L3" s="1107"/>
      <c r="M3" s="802"/>
      <c r="N3" s="1106"/>
    </row>
    <row r="4" spans="1:14" ht="42" thickBot="1">
      <c r="A4" s="802"/>
      <c r="B4" s="1078"/>
      <c r="C4" s="1105" t="s">
        <v>0</v>
      </c>
      <c r="D4" s="1105"/>
      <c r="E4" s="1103"/>
      <c r="F4" s="1103"/>
      <c r="G4" s="1089"/>
      <c r="H4" s="1089"/>
      <c r="I4" s="1089"/>
      <c r="J4" s="1089"/>
      <c r="K4" s="1089"/>
      <c r="L4" s="1089"/>
      <c r="M4" s="802"/>
      <c r="N4" s="802"/>
    </row>
    <row r="5" spans="1:14" ht="43.5" thickTop="1" thickBot="1">
      <c r="A5" s="1099"/>
      <c r="B5" s="1078"/>
      <c r="C5" s="1123" t="s">
        <v>908</v>
      </c>
      <c r="D5" s="1104"/>
      <c r="E5" s="1103"/>
      <c r="F5" s="1103"/>
      <c r="G5" s="1089"/>
      <c r="H5" s="1089"/>
      <c r="I5" s="1089"/>
      <c r="J5" s="1089"/>
      <c r="K5" s="1089"/>
      <c r="L5" s="1089"/>
      <c r="M5" s="802"/>
      <c r="N5" s="1117" t="s">
        <v>899</v>
      </c>
    </row>
    <row r="6" spans="1:14" ht="42.75" thickTop="1">
      <c r="A6" s="1099"/>
      <c r="B6" s="1078"/>
      <c r="C6" s="1123" t="s">
        <v>898</v>
      </c>
      <c r="D6" s="1104"/>
      <c r="E6" s="1103"/>
      <c r="F6" s="1103"/>
      <c r="G6" s="1089"/>
      <c r="H6" s="1089"/>
      <c r="I6" s="1089"/>
      <c r="J6" s="1089"/>
      <c r="K6" s="1089"/>
      <c r="L6" s="1089"/>
      <c r="M6" s="802"/>
      <c r="N6" s="802"/>
    </row>
    <row r="7" spans="1:14" ht="42">
      <c r="A7" s="802"/>
      <c r="B7" s="1078"/>
      <c r="C7" s="1097"/>
      <c r="D7" s="1096"/>
      <c r="E7" s="1095"/>
      <c r="F7" s="802"/>
      <c r="G7" s="1094"/>
      <c r="H7" s="1094"/>
      <c r="I7" s="1094"/>
      <c r="J7" s="1089"/>
      <c r="K7" s="1089"/>
      <c r="L7" s="1089"/>
      <c r="M7" s="802"/>
      <c r="N7" s="802"/>
    </row>
    <row r="8" spans="1:14" ht="10.5" customHeight="1" thickBot="1">
      <c r="A8" s="802"/>
      <c r="B8" s="1078"/>
      <c r="C8" s="1097"/>
      <c r="D8" s="1102"/>
      <c r="E8" s="1101"/>
      <c r="F8" s="1101"/>
      <c r="G8" s="1100"/>
      <c r="H8" s="1100"/>
      <c r="I8" s="1100"/>
      <c r="J8" s="1089"/>
      <c r="K8" s="1089"/>
      <c r="L8" s="1089"/>
      <c r="M8" s="802"/>
      <c r="N8" s="802"/>
    </row>
    <row r="9" spans="1:14" ht="10.5" customHeight="1">
      <c r="A9" s="802"/>
      <c r="B9" s="1078"/>
      <c r="C9" s="1097"/>
      <c r="D9" s="1096"/>
      <c r="E9" s="1095"/>
      <c r="F9" s="1095"/>
      <c r="G9" s="1094"/>
      <c r="H9" s="1094"/>
      <c r="I9" s="1094"/>
      <c r="J9" s="1089"/>
      <c r="K9" s="1089"/>
      <c r="L9" s="1089"/>
      <c r="M9" s="802"/>
      <c r="N9" s="802"/>
    </row>
    <row r="10" spans="1:14" ht="42">
      <c r="A10" s="1099"/>
      <c r="B10" s="1098"/>
      <c r="C10" s="1124" t="s">
        <v>909</v>
      </c>
      <c r="D10" s="1096"/>
      <c r="E10" s="1095"/>
      <c r="F10" s="1095"/>
      <c r="G10" s="1094"/>
      <c r="H10" s="1094"/>
      <c r="I10" s="1094"/>
      <c r="J10" s="1089"/>
      <c r="K10" s="1093"/>
      <c r="L10" s="1089"/>
      <c r="M10" s="802"/>
      <c r="N10" s="802"/>
    </row>
    <row r="11" spans="1:14" ht="33" customHeight="1">
      <c r="A11" s="802"/>
      <c r="B11" s="1078"/>
      <c r="C11" s="1131"/>
      <c r="D11" s="1131"/>
      <c r="E11" s="1131"/>
      <c r="F11" s="1131"/>
      <c r="G11" s="1131"/>
      <c r="H11" s="1131"/>
      <c r="I11" s="1131"/>
      <c r="J11" s="1131"/>
      <c r="K11" s="1089"/>
      <c r="L11" s="1089"/>
      <c r="M11" s="802"/>
      <c r="N11" s="802"/>
    </row>
    <row r="12" spans="1:14" ht="13.5" customHeight="1">
      <c r="A12" s="802"/>
      <c r="B12" s="1078"/>
      <c r="C12" s="802"/>
      <c r="D12" s="802"/>
      <c r="E12" s="1092"/>
      <c r="F12" s="1091"/>
      <c r="G12" s="1090"/>
      <c r="H12" s="1089"/>
      <c r="I12" s="1089"/>
      <c r="J12" s="1089"/>
      <c r="K12" s="1089"/>
      <c r="L12" s="1089"/>
      <c r="M12" s="802"/>
      <c r="N12" s="802"/>
    </row>
    <row r="13" spans="1:14" ht="33.75">
      <c r="B13" s="1085"/>
      <c r="C13" s="1084"/>
      <c r="E13" s="1088" t="s">
        <v>916</v>
      </c>
      <c r="F13" s="1087"/>
      <c r="G13" s="1087"/>
      <c r="H13" s="1087"/>
      <c r="I13" s="1087"/>
      <c r="J13" s="1086"/>
      <c r="K13" s="1068"/>
      <c r="L13" s="1068"/>
    </row>
    <row r="14" spans="1:14" ht="33.75">
      <c r="B14" s="1085"/>
      <c r="C14" s="1084"/>
      <c r="E14" s="1083" t="s">
        <v>918</v>
      </c>
      <c r="F14" s="1082"/>
      <c r="G14" s="1081"/>
      <c r="H14" s="1081"/>
      <c r="I14" s="1081"/>
      <c r="J14" s="848" t="s">
        <v>897</v>
      </c>
      <c r="K14" s="1068"/>
      <c r="L14" s="1068"/>
    </row>
    <row r="15" spans="1:14" ht="31.5">
      <c r="A15" s="802"/>
      <c r="B15" s="1078"/>
      <c r="C15" s="943"/>
      <c r="D15" s="802"/>
      <c r="E15" s="1080" t="s">
        <v>896</v>
      </c>
      <c r="F15" s="802"/>
      <c r="G15" s="1079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8"/>
      <c r="C16" s="943"/>
      <c r="D16" s="1080"/>
      <c r="E16" s="802"/>
      <c r="F16" s="802"/>
      <c r="G16" s="1079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8"/>
      <c r="C17" s="1077" t="s">
        <v>895</v>
      </c>
      <c r="D17" s="1077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8"/>
      <c r="C18" s="1077"/>
      <c r="D18" s="1077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2"/>
      <c r="C19" s="1130" t="s">
        <v>894</v>
      </c>
      <c r="D19" s="1130"/>
      <c r="E19" s="1130"/>
      <c r="F19" s="1130"/>
      <c r="G19" s="1130"/>
      <c r="H19" s="1130"/>
      <c r="I19" s="1130"/>
      <c r="J19" s="1130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2"/>
      <c r="C20" s="1130"/>
      <c r="D20" s="1130"/>
      <c r="E20" s="1130"/>
      <c r="F20" s="1130"/>
      <c r="G20" s="1130"/>
      <c r="H20" s="1130"/>
      <c r="I20" s="1130"/>
      <c r="J20" s="1130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2"/>
      <c r="C21" s="1132" t="s">
        <v>893</v>
      </c>
      <c r="D21" s="1132"/>
      <c r="E21" s="1132"/>
      <c r="F21" s="1132"/>
      <c r="G21" s="1132"/>
      <c r="H21" s="1132"/>
      <c r="I21" s="1132"/>
      <c r="J21" s="1132"/>
      <c r="K21" s="799"/>
      <c r="L21" s="799"/>
      <c r="M21" s="799"/>
      <c r="N21" s="799"/>
      <c r="O21" s="680"/>
      <c r="P21" s="680"/>
    </row>
    <row r="22" spans="1:16" ht="23.25">
      <c r="A22" s="799"/>
      <c r="B22" s="1072"/>
      <c r="C22" s="1077"/>
      <c r="D22" s="1077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30" t="s">
        <v>892</v>
      </c>
      <c r="D23" s="1130"/>
      <c r="E23" s="1130"/>
      <c r="F23" s="1130"/>
      <c r="G23" s="1130"/>
      <c r="H23" s="1130"/>
      <c r="I23" s="1130"/>
      <c r="J23" s="1130"/>
      <c r="K23" s="802"/>
      <c r="L23" s="802"/>
      <c r="M23" s="802"/>
      <c r="N23" s="802"/>
    </row>
    <row r="24" spans="1:16" ht="23.25" customHeight="1">
      <c r="A24" s="799"/>
      <c r="B24" s="802"/>
      <c r="C24" s="1130"/>
      <c r="D24" s="1130"/>
      <c r="E24" s="1130"/>
      <c r="F24" s="1130"/>
      <c r="G24" s="1130"/>
      <c r="H24" s="1130"/>
      <c r="I24" s="1130"/>
      <c r="J24" s="1130"/>
      <c r="K24" s="802"/>
      <c r="L24" s="802"/>
      <c r="M24" s="802"/>
      <c r="N24" s="802"/>
    </row>
    <row r="25" spans="1:16" ht="23.25" customHeight="1">
      <c r="A25" s="799"/>
      <c r="B25" s="802"/>
      <c r="C25" s="1132" t="s">
        <v>891</v>
      </c>
      <c r="D25" s="1132"/>
      <c r="E25" s="1132"/>
      <c r="F25" s="1132"/>
      <c r="G25" s="1132"/>
      <c r="H25" s="1132"/>
      <c r="I25" s="1132"/>
      <c r="J25" s="1132"/>
      <c r="K25" s="802"/>
      <c r="L25" s="802"/>
      <c r="M25" s="802"/>
      <c r="N25" s="802"/>
    </row>
    <row r="26" spans="1:16" ht="23.25">
      <c r="A26" s="799"/>
      <c r="B26" s="802"/>
      <c r="C26" s="1077"/>
      <c r="D26" s="1077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6"/>
      <c r="B27" s="802"/>
      <c r="C27" s="1075" t="s">
        <v>715</v>
      </c>
      <c r="D27" s="1075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2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2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2"/>
      <c r="C30" s="1073" t="s">
        <v>890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2"/>
      <c r="C31" s="1073" t="s">
        <v>889</v>
      </c>
      <c r="D31" s="1074"/>
      <c r="E31" s="802"/>
      <c r="F31" s="802"/>
      <c r="G31" s="1074"/>
      <c r="H31" s="1074"/>
      <c r="I31" s="802"/>
      <c r="J31" s="802"/>
      <c r="K31" s="799"/>
      <c r="L31" s="799"/>
      <c r="M31" s="799"/>
      <c r="N31" s="802"/>
    </row>
    <row r="32" spans="1:16" ht="23.25">
      <c r="A32" s="799"/>
      <c r="B32" s="1072"/>
      <c r="C32" s="1073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2"/>
      <c r="C33" s="608" t="s">
        <v>900</v>
      </c>
      <c r="D33" s="1115"/>
      <c r="E33" s="1115"/>
      <c r="F33" s="1115"/>
      <c r="G33" s="1115"/>
      <c r="H33" s="1115"/>
      <c r="I33" s="1115"/>
      <c r="J33" s="1115"/>
      <c r="K33" s="1115"/>
      <c r="L33" s="1116"/>
      <c r="M33" s="1116"/>
      <c r="N33" s="1116"/>
    </row>
    <row r="34" spans="1:14" ht="25.5">
      <c r="A34" s="799"/>
      <c r="B34" s="1072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7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1"/>
      <c r="F35" s="1071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7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7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9"/>
      <c r="B38" s="1070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8"/>
      <c r="E38" s="1069"/>
      <c r="F38" s="1069"/>
      <c r="G38" s="1069"/>
      <c r="H38" s="1069"/>
      <c r="I38" s="1069"/>
      <c r="J38" s="1069"/>
      <c r="K38" s="1069"/>
      <c r="L38" s="1069"/>
      <c r="M38" s="1069"/>
      <c r="N38" s="1068"/>
    </row>
    <row r="39" spans="1:14" ht="25.5">
      <c r="A39" s="680"/>
      <c r="B39" s="1067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7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7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7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4"/>
    </row>
    <row r="44" spans="1:14" ht="25.5">
      <c r="C44" s="1114"/>
    </row>
    <row r="45" spans="1:14" ht="25.5">
      <c r="C45" s="1114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L17" sqref="L17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714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715</v>
      </c>
      <c r="D2" s="619"/>
      <c r="E2" s="620"/>
      <c r="F2" s="619"/>
      <c r="G2" s="619"/>
      <c r="H2" s="619"/>
      <c r="I2" s="619"/>
      <c r="L2" s="1119" t="s">
        <v>902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717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Czechia</v>
      </c>
      <c r="E5" s="631"/>
      <c r="F5" s="632" t="s">
        <v>718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719</v>
      </c>
      <c r="E6" s="638"/>
      <c r="F6" s="639">
        <f>'Table 1'!E5</f>
        <v>2015</v>
      </c>
      <c r="G6" s="639">
        <f>'Table 1'!F5</f>
        <v>2016</v>
      </c>
      <c r="H6" s="639">
        <f>'Table 1'!G5</f>
        <v>2017</v>
      </c>
      <c r="I6" s="639">
        <f>'Table 1'!H5</f>
        <v>2018</v>
      </c>
      <c r="J6" s="635"/>
    </row>
    <row r="7" spans="1:17" ht="15.75">
      <c r="A7" s="627"/>
      <c r="B7" s="640"/>
      <c r="C7" s="629"/>
      <c r="D7" s="641" t="str">
        <f>'Cover page'!E14</f>
        <v>Date: 15/04/2019</v>
      </c>
      <c r="E7" s="642"/>
      <c r="F7" s="643" t="s">
        <v>717</v>
      </c>
      <c r="G7" s="643" t="s">
        <v>717</v>
      </c>
      <c r="H7" s="643" t="s">
        <v>716</v>
      </c>
      <c r="I7" s="644" t="s">
        <v>714</v>
      </c>
      <c r="J7" s="635"/>
    </row>
    <row r="8" spans="1:17" ht="16.5" thickBot="1">
      <c r="A8" s="627"/>
      <c r="B8" s="628"/>
      <c r="C8" s="645" t="s">
        <v>720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721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722</v>
      </c>
      <c r="E10" s="655"/>
      <c r="F10" s="656">
        <v>65163</v>
      </c>
      <c r="G10" s="656">
        <v>70365</v>
      </c>
      <c r="H10" s="656">
        <v>72981</v>
      </c>
      <c r="I10" s="656">
        <v>79157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723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724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725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726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727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728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729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730</v>
      </c>
      <c r="E38" s="659"/>
      <c r="F38" s="656">
        <v>4286153</v>
      </c>
      <c r="G38" s="656">
        <v>4458906</v>
      </c>
      <c r="H38" s="656">
        <v>4736625</v>
      </c>
      <c r="I38" s="656">
        <v>5033630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731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732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733</v>
      </c>
      <c r="D44" s="682"/>
      <c r="E44" s="682"/>
      <c r="F44" s="1146" t="str">
        <f>IF(COUNTA(F10:I10,F16:I16,F38:I38)/12*100=100,"OK - Table 4 is fully completed","WARNING - Table 4 is not fully completed, please fill in figure, L, M or 0")</f>
        <v>OK - Table 4 is fully completed</v>
      </c>
      <c r="G44" s="1146"/>
      <c r="H44" s="1146"/>
      <c r="I44" s="1146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211" t="s">
        <v>332</v>
      </c>
      <c r="C2" s="1212"/>
      <c r="D2" s="1213"/>
      <c r="E2" s="508" t="s">
        <v>333</v>
      </c>
      <c r="F2" s="1214">
        <v>6</v>
      </c>
      <c r="G2" s="1215"/>
      <c r="H2" s="1216"/>
      <c r="I2" s="1217" t="s">
        <v>334</v>
      </c>
      <c r="J2" s="1218"/>
      <c r="K2" s="1218"/>
      <c r="L2" s="1223" t="s">
        <v>335</v>
      </c>
      <c r="M2" s="1223"/>
      <c r="N2" s="1223"/>
      <c r="O2" s="1223"/>
      <c r="P2" s="1223"/>
      <c r="Q2" s="1223"/>
      <c r="R2" s="1223"/>
      <c r="S2" s="1223"/>
      <c r="T2" s="1223"/>
      <c r="U2" s="1223"/>
      <c r="V2" s="1223"/>
      <c r="W2" s="1223"/>
      <c r="X2" s="1223"/>
      <c r="Y2" s="1223"/>
      <c r="Z2" s="1223"/>
      <c r="AA2" s="1223"/>
      <c r="AB2" s="1223"/>
      <c r="AC2" s="1223"/>
      <c r="AD2" s="1223"/>
      <c r="AE2" s="1223"/>
      <c r="AF2" s="1223"/>
      <c r="AG2" s="1223"/>
      <c r="AH2" s="1223"/>
      <c r="AI2" s="1223"/>
      <c r="AJ2" s="1223"/>
      <c r="AK2" s="1223"/>
      <c r="AL2" s="1223"/>
      <c r="AM2" s="1223"/>
      <c r="AN2" s="1223"/>
      <c r="AO2" s="1223"/>
      <c r="AP2" s="1223"/>
      <c r="AQ2" s="1223"/>
      <c r="AR2" s="1223"/>
      <c r="AS2" s="1223"/>
      <c r="AT2" s="1223"/>
      <c r="AU2" s="1223"/>
      <c r="AV2" s="1223"/>
      <c r="AW2" s="1223"/>
      <c r="AX2" s="1223"/>
      <c r="AY2" s="1223"/>
      <c r="AZ2" s="1224"/>
    </row>
    <row r="3" spans="1:52">
      <c r="A3" s="509" t="s">
        <v>336</v>
      </c>
      <c r="B3" s="1225" t="s">
        <v>337</v>
      </c>
      <c r="C3" s="1226"/>
      <c r="D3" s="1227"/>
      <c r="E3" s="510" t="s">
        <v>338</v>
      </c>
      <c r="F3" s="1165" t="s">
        <v>339</v>
      </c>
      <c r="G3" s="1166"/>
      <c r="H3" s="1167"/>
      <c r="I3" s="1219"/>
      <c r="J3" s="1220"/>
      <c r="K3" s="1220"/>
      <c r="L3" s="1186" t="s">
        <v>340</v>
      </c>
      <c r="M3" s="1186"/>
      <c r="N3" s="1186"/>
      <c r="O3" s="1186"/>
      <c r="P3" s="1186"/>
      <c r="Q3" s="1186"/>
      <c r="R3" s="1186"/>
      <c r="S3" s="1186"/>
      <c r="T3" s="1186"/>
      <c r="U3" s="1186"/>
      <c r="V3" s="1186"/>
      <c r="W3" s="1186"/>
      <c r="X3" s="1186"/>
      <c r="Y3" s="1186"/>
      <c r="Z3" s="1186"/>
      <c r="AA3" s="1186"/>
      <c r="AB3" s="1186"/>
      <c r="AC3" s="1186"/>
      <c r="AD3" s="1186"/>
      <c r="AE3" s="1186"/>
      <c r="AF3" s="1186"/>
      <c r="AG3" s="1186"/>
      <c r="AH3" s="1186"/>
      <c r="AI3" s="1186"/>
      <c r="AJ3" s="1186"/>
      <c r="AK3" s="1186"/>
      <c r="AL3" s="1186"/>
      <c r="AM3" s="1186"/>
      <c r="AN3" s="1186"/>
      <c r="AO3" s="1186"/>
      <c r="AP3" s="1186"/>
      <c r="AQ3" s="1186"/>
      <c r="AR3" s="1186"/>
      <c r="AS3" s="1186"/>
      <c r="AT3" s="1186"/>
      <c r="AU3" s="1186"/>
      <c r="AV3" s="1186"/>
      <c r="AW3" s="1186"/>
      <c r="AX3" s="1186"/>
      <c r="AY3" s="1186"/>
      <c r="AZ3" s="1187"/>
    </row>
    <row r="4" spans="1:52">
      <c r="A4" s="509" t="s">
        <v>341</v>
      </c>
      <c r="B4" s="1228" t="s">
        <v>342</v>
      </c>
      <c r="C4" s="1229"/>
      <c r="D4" s="1230"/>
      <c r="E4" s="510"/>
      <c r="F4" s="1231"/>
      <c r="G4" s="1232"/>
      <c r="H4" s="1233"/>
      <c r="I4" s="1219"/>
      <c r="J4" s="1220"/>
      <c r="K4" s="1220"/>
      <c r="L4" s="1186" t="s">
        <v>343</v>
      </c>
      <c r="M4" s="1186"/>
      <c r="N4" s="1186"/>
      <c r="O4" s="1186"/>
      <c r="P4" s="1186"/>
      <c r="Q4" s="1186"/>
      <c r="R4" s="1186"/>
      <c r="S4" s="1186"/>
      <c r="T4" s="1186"/>
      <c r="U4" s="1186"/>
      <c r="V4" s="1186"/>
      <c r="W4" s="1186"/>
      <c r="X4" s="1186"/>
      <c r="Y4" s="1186"/>
      <c r="Z4" s="1186"/>
      <c r="AA4" s="1186"/>
      <c r="AB4" s="1186"/>
      <c r="AC4" s="1186"/>
      <c r="AD4" s="1186"/>
      <c r="AE4" s="1186"/>
      <c r="AF4" s="1186"/>
      <c r="AG4" s="1186"/>
      <c r="AH4" s="1186"/>
      <c r="AI4" s="1186"/>
      <c r="AJ4" s="1186"/>
      <c r="AK4" s="1186"/>
      <c r="AL4" s="1186"/>
      <c r="AM4" s="1186"/>
      <c r="AN4" s="1186"/>
      <c r="AO4" s="1186"/>
      <c r="AP4" s="1186"/>
      <c r="AQ4" s="1186"/>
      <c r="AR4" s="1186"/>
      <c r="AS4" s="1186"/>
      <c r="AT4" s="1186"/>
      <c r="AU4" s="1186"/>
      <c r="AV4" s="1186"/>
      <c r="AW4" s="1186"/>
      <c r="AX4" s="1186"/>
      <c r="AY4" s="1186"/>
      <c r="AZ4" s="1187"/>
    </row>
    <row r="5" spans="1:52" ht="15.75" thickBot="1">
      <c r="A5" s="509" t="s">
        <v>344</v>
      </c>
      <c r="B5" s="1191" t="s">
        <v>345</v>
      </c>
      <c r="C5" s="1192"/>
      <c r="D5" s="1193"/>
      <c r="E5" s="511" t="s">
        <v>346</v>
      </c>
      <c r="F5" s="1150"/>
      <c r="G5" s="1151"/>
      <c r="H5" s="1152"/>
      <c r="I5" s="1219"/>
      <c r="J5" s="1220"/>
      <c r="K5" s="1220"/>
      <c r="L5" s="1197" t="s">
        <v>347</v>
      </c>
      <c r="M5" s="1197"/>
      <c r="N5" s="1197"/>
      <c r="O5" s="1197"/>
      <c r="P5" s="1197"/>
      <c r="Q5" s="1197"/>
      <c r="R5" s="1197"/>
      <c r="S5" s="1197"/>
      <c r="T5" s="1197"/>
      <c r="U5" s="1197"/>
      <c r="V5" s="1197"/>
      <c r="W5" s="1197"/>
      <c r="X5" s="1197"/>
      <c r="Y5" s="1197"/>
      <c r="Z5" s="1197"/>
      <c r="AA5" s="1197"/>
      <c r="AB5" s="1197"/>
      <c r="AC5" s="1197"/>
      <c r="AD5" s="1197"/>
      <c r="AE5" s="1197"/>
      <c r="AF5" s="1197"/>
      <c r="AG5" s="1197"/>
      <c r="AH5" s="1197"/>
      <c r="AI5" s="1197"/>
      <c r="AJ5" s="1197"/>
      <c r="AK5" s="1197"/>
      <c r="AL5" s="1197"/>
      <c r="AM5" s="1197"/>
      <c r="AN5" s="1197"/>
      <c r="AO5" s="1197"/>
      <c r="AP5" s="1197"/>
      <c r="AQ5" s="1197"/>
      <c r="AR5" s="1197"/>
      <c r="AS5" s="1197"/>
      <c r="AT5" s="1197"/>
      <c r="AU5" s="1197"/>
      <c r="AV5" s="1197"/>
      <c r="AW5" s="1197"/>
      <c r="AX5" s="1197"/>
      <c r="AY5" s="1197"/>
      <c r="AZ5" s="1198"/>
    </row>
    <row r="6" spans="1:52">
      <c r="A6" s="509" t="s">
        <v>348</v>
      </c>
      <c r="B6" s="1205" t="s">
        <v>349</v>
      </c>
      <c r="C6" s="1206"/>
      <c r="D6" s="1207"/>
      <c r="E6" s="512"/>
      <c r="F6" s="1179" t="s">
        <v>350</v>
      </c>
      <c r="G6" s="1180"/>
      <c r="H6" s="1181"/>
      <c r="I6" s="1219"/>
      <c r="J6" s="1220"/>
      <c r="K6" s="1220"/>
      <c r="L6" s="1197" t="s">
        <v>351</v>
      </c>
      <c r="M6" s="1197"/>
      <c r="N6" s="1197"/>
      <c r="O6" s="1197"/>
      <c r="P6" s="1197"/>
      <c r="Q6" s="1197"/>
      <c r="R6" s="1197"/>
      <c r="S6" s="1197"/>
      <c r="T6" s="1197"/>
      <c r="U6" s="1197"/>
      <c r="V6" s="1197"/>
      <c r="W6" s="1197"/>
      <c r="X6" s="1197"/>
      <c r="Y6" s="1197"/>
      <c r="Z6" s="1197"/>
      <c r="AA6" s="1197"/>
      <c r="AB6" s="1197"/>
      <c r="AC6" s="1197"/>
      <c r="AD6" s="1197"/>
      <c r="AE6" s="1197"/>
      <c r="AF6" s="1197"/>
      <c r="AG6" s="1197"/>
      <c r="AH6" s="1197"/>
      <c r="AI6" s="1197"/>
      <c r="AJ6" s="1197"/>
      <c r="AK6" s="1197"/>
      <c r="AL6" s="1197"/>
      <c r="AM6" s="1197"/>
      <c r="AN6" s="1197"/>
      <c r="AO6" s="1197"/>
      <c r="AP6" s="1197"/>
      <c r="AQ6" s="1197"/>
      <c r="AR6" s="1197"/>
      <c r="AS6" s="1197"/>
      <c r="AT6" s="1197"/>
      <c r="AU6" s="1197"/>
      <c r="AV6" s="1197"/>
      <c r="AW6" s="1197"/>
      <c r="AX6" s="1197"/>
      <c r="AY6" s="1197"/>
      <c r="AZ6" s="1198"/>
    </row>
    <row r="7" spans="1:52" ht="15.75" thickBot="1">
      <c r="A7" s="509" t="s">
        <v>352</v>
      </c>
      <c r="B7" s="1205" t="s">
        <v>353</v>
      </c>
      <c r="C7" s="1206"/>
      <c r="D7" s="1207"/>
      <c r="E7" s="513"/>
      <c r="F7" s="1159"/>
      <c r="G7" s="1160"/>
      <c r="H7" s="1161"/>
      <c r="I7" s="1219"/>
      <c r="J7" s="1220"/>
      <c r="K7" s="1220"/>
      <c r="L7" s="1197" t="s">
        <v>354</v>
      </c>
      <c r="M7" s="1197"/>
      <c r="N7" s="1197"/>
      <c r="O7" s="1197"/>
      <c r="P7" s="1197"/>
      <c r="Q7" s="1197"/>
      <c r="R7" s="1197"/>
      <c r="S7" s="1197"/>
      <c r="T7" s="1197"/>
      <c r="U7" s="1197"/>
      <c r="V7" s="1197"/>
      <c r="W7" s="1197"/>
      <c r="X7" s="1197"/>
      <c r="Y7" s="1197"/>
      <c r="Z7" s="1197"/>
      <c r="AA7" s="1197"/>
      <c r="AB7" s="1197"/>
      <c r="AC7" s="1197"/>
      <c r="AD7" s="1197"/>
      <c r="AE7" s="1197"/>
      <c r="AF7" s="1197"/>
      <c r="AG7" s="1197"/>
      <c r="AH7" s="1197"/>
      <c r="AI7" s="1197"/>
      <c r="AJ7" s="1197"/>
      <c r="AK7" s="1197"/>
      <c r="AL7" s="1197"/>
      <c r="AM7" s="1197"/>
      <c r="AN7" s="1197"/>
      <c r="AO7" s="1197"/>
      <c r="AP7" s="1197"/>
      <c r="AQ7" s="1197"/>
      <c r="AR7" s="1197"/>
      <c r="AS7" s="1197"/>
      <c r="AT7" s="1197"/>
      <c r="AU7" s="1197"/>
      <c r="AV7" s="1197"/>
      <c r="AW7" s="1197"/>
      <c r="AX7" s="1197"/>
      <c r="AY7" s="1197"/>
      <c r="AZ7" s="1198"/>
    </row>
    <row r="8" spans="1:52">
      <c r="A8" s="513" t="s">
        <v>355</v>
      </c>
      <c r="B8" s="1208"/>
      <c r="C8" s="1209"/>
      <c r="D8" s="1210"/>
      <c r="E8" s="514"/>
      <c r="F8" s="1194"/>
      <c r="G8" s="1195"/>
      <c r="H8" s="1196"/>
      <c r="I8" s="1219"/>
      <c r="J8" s="1220"/>
      <c r="K8" s="1220"/>
      <c r="L8" s="1186" t="s">
        <v>340</v>
      </c>
      <c r="M8" s="1186"/>
      <c r="N8" s="1186"/>
      <c r="O8" s="1186"/>
      <c r="P8" s="1186"/>
      <c r="Q8" s="1186"/>
      <c r="R8" s="1186"/>
      <c r="S8" s="1186"/>
      <c r="T8" s="1186"/>
      <c r="U8" s="1186"/>
      <c r="V8" s="1186"/>
      <c r="W8" s="1186"/>
      <c r="X8" s="1186"/>
      <c r="Y8" s="1186"/>
      <c r="Z8" s="1186"/>
      <c r="AA8" s="1186"/>
      <c r="AB8" s="1186"/>
      <c r="AC8" s="1186"/>
      <c r="AD8" s="1186"/>
      <c r="AE8" s="1186"/>
      <c r="AF8" s="1186"/>
      <c r="AG8" s="1186"/>
      <c r="AH8" s="1186"/>
      <c r="AI8" s="1186"/>
      <c r="AJ8" s="1186"/>
      <c r="AK8" s="1186"/>
      <c r="AL8" s="1186"/>
      <c r="AM8" s="1186"/>
      <c r="AN8" s="1186"/>
      <c r="AO8" s="1186"/>
      <c r="AP8" s="1186"/>
      <c r="AQ8" s="1186"/>
      <c r="AR8" s="1186"/>
      <c r="AS8" s="1186"/>
      <c r="AT8" s="1186"/>
      <c r="AU8" s="1186"/>
      <c r="AV8" s="1186"/>
      <c r="AW8" s="1186"/>
      <c r="AX8" s="1186"/>
      <c r="AY8" s="1186"/>
      <c r="AZ8" s="1187"/>
    </row>
    <row r="9" spans="1:52">
      <c r="A9" s="513" t="s">
        <v>356</v>
      </c>
      <c r="B9" s="1165" t="s">
        <v>357</v>
      </c>
      <c r="C9" s="1166"/>
      <c r="D9" s="1167"/>
      <c r="E9" s="514"/>
      <c r="F9" s="1194"/>
      <c r="G9" s="1195"/>
      <c r="H9" s="1196"/>
      <c r="I9" s="1219"/>
      <c r="J9" s="1220"/>
      <c r="K9" s="1220"/>
      <c r="L9" s="1197" t="s">
        <v>358</v>
      </c>
      <c r="M9" s="1197"/>
      <c r="N9" s="1197"/>
      <c r="O9" s="1197"/>
      <c r="P9" s="1197"/>
      <c r="Q9" s="1197"/>
      <c r="R9" s="1197"/>
      <c r="S9" s="1197"/>
      <c r="T9" s="1197"/>
      <c r="U9" s="1197"/>
      <c r="V9" s="1197"/>
      <c r="W9" s="1197"/>
      <c r="X9" s="1197"/>
      <c r="Y9" s="1197"/>
      <c r="Z9" s="1197"/>
      <c r="AA9" s="1197"/>
      <c r="AB9" s="1197"/>
      <c r="AC9" s="1197"/>
      <c r="AD9" s="1197"/>
      <c r="AE9" s="1197"/>
      <c r="AF9" s="1197"/>
      <c r="AG9" s="1197"/>
      <c r="AH9" s="1197"/>
      <c r="AI9" s="1197"/>
      <c r="AJ9" s="1197"/>
      <c r="AK9" s="1197"/>
      <c r="AL9" s="1197"/>
      <c r="AM9" s="1197"/>
      <c r="AN9" s="1197"/>
      <c r="AO9" s="1197"/>
      <c r="AP9" s="1197"/>
      <c r="AQ9" s="1197"/>
      <c r="AR9" s="1197"/>
      <c r="AS9" s="1197"/>
      <c r="AT9" s="1197"/>
      <c r="AU9" s="1197"/>
      <c r="AV9" s="1197"/>
      <c r="AW9" s="1197"/>
      <c r="AX9" s="1197"/>
      <c r="AY9" s="1197"/>
      <c r="AZ9" s="1198"/>
    </row>
    <row r="10" spans="1:52" ht="15.75" thickBot="1">
      <c r="A10" s="515" t="s">
        <v>359</v>
      </c>
      <c r="B10" s="1199"/>
      <c r="C10" s="1200"/>
      <c r="D10" s="1201"/>
      <c r="E10" s="516"/>
      <c r="F10" s="1202"/>
      <c r="G10" s="1203"/>
      <c r="H10" s="1204"/>
      <c r="I10" s="1219"/>
      <c r="J10" s="1220"/>
      <c r="K10" s="1220"/>
      <c r="L10" s="1186" t="s">
        <v>360</v>
      </c>
      <c r="M10" s="1186"/>
      <c r="N10" s="1186"/>
      <c r="O10" s="1186"/>
      <c r="P10" s="1186"/>
      <c r="Q10" s="1186"/>
      <c r="R10" s="1186"/>
      <c r="S10" s="1186"/>
      <c r="T10" s="1186"/>
      <c r="U10" s="1186"/>
      <c r="V10" s="1186"/>
      <c r="W10" s="1186"/>
      <c r="X10" s="1186"/>
      <c r="Y10" s="1186"/>
      <c r="Z10" s="1186"/>
      <c r="AA10" s="1186"/>
      <c r="AB10" s="1186"/>
      <c r="AC10" s="1186"/>
      <c r="AD10" s="1186"/>
      <c r="AE10" s="1186"/>
      <c r="AF10" s="1186"/>
      <c r="AG10" s="1186"/>
      <c r="AH10" s="1186"/>
      <c r="AI10" s="1186"/>
      <c r="AJ10" s="1186"/>
      <c r="AK10" s="1186"/>
      <c r="AL10" s="1186"/>
      <c r="AM10" s="1186"/>
      <c r="AN10" s="1186"/>
      <c r="AO10" s="1186"/>
      <c r="AP10" s="1186"/>
      <c r="AQ10" s="1186"/>
      <c r="AR10" s="1186"/>
      <c r="AS10" s="1186"/>
      <c r="AT10" s="1186"/>
      <c r="AU10" s="1186"/>
      <c r="AV10" s="1186"/>
      <c r="AW10" s="1186"/>
      <c r="AX10" s="1186"/>
      <c r="AY10" s="1186"/>
      <c r="AZ10" s="1187"/>
    </row>
    <row r="11" spans="1:52">
      <c r="A11" s="509" t="s">
        <v>361</v>
      </c>
      <c r="B11" s="1165" t="s">
        <v>362</v>
      </c>
      <c r="C11" s="1166"/>
      <c r="D11" s="1167"/>
      <c r="E11" s="509" t="s">
        <v>363</v>
      </c>
      <c r="F11" s="1191">
        <v>1</v>
      </c>
      <c r="G11" s="1192"/>
      <c r="H11" s="1193"/>
      <c r="I11" s="1219"/>
      <c r="J11" s="1220"/>
      <c r="K11" s="1220"/>
      <c r="L11" s="1186"/>
      <c r="M11" s="1186"/>
      <c r="N11" s="1186"/>
      <c r="O11" s="1186"/>
      <c r="P11" s="1186"/>
      <c r="Q11" s="1186"/>
      <c r="R11" s="1186"/>
      <c r="S11" s="1186"/>
      <c r="T11" s="1186"/>
      <c r="U11" s="1186"/>
      <c r="V11" s="1186"/>
      <c r="W11" s="1186"/>
      <c r="X11" s="1186"/>
      <c r="Y11" s="1186"/>
      <c r="Z11" s="1186"/>
      <c r="AA11" s="1186"/>
      <c r="AB11" s="1186"/>
      <c r="AC11" s="1186"/>
      <c r="AD11" s="1186"/>
      <c r="AE11" s="1186"/>
      <c r="AF11" s="1186"/>
      <c r="AG11" s="1186"/>
      <c r="AH11" s="1186"/>
      <c r="AI11" s="1186"/>
      <c r="AJ11" s="1186"/>
      <c r="AK11" s="1186"/>
      <c r="AL11" s="1186"/>
      <c r="AM11" s="1186"/>
      <c r="AN11" s="1186"/>
      <c r="AO11" s="1186"/>
      <c r="AP11" s="1186"/>
      <c r="AQ11" s="1186"/>
      <c r="AR11" s="1186"/>
      <c r="AS11" s="1186"/>
      <c r="AT11" s="1186"/>
      <c r="AU11" s="1186"/>
      <c r="AV11" s="1186"/>
      <c r="AW11" s="1186"/>
      <c r="AX11" s="1186"/>
      <c r="AY11" s="1186"/>
      <c r="AZ11" s="1187"/>
    </row>
    <row r="12" spans="1:52">
      <c r="A12" s="509" t="s">
        <v>364</v>
      </c>
      <c r="B12" s="1165" t="s">
        <v>365</v>
      </c>
      <c r="C12" s="1166"/>
      <c r="D12" s="1167"/>
      <c r="E12" s="509"/>
      <c r="F12" s="1174"/>
      <c r="G12" s="1175"/>
      <c r="H12" s="1176"/>
      <c r="I12" s="1219"/>
      <c r="J12" s="1220"/>
      <c r="K12" s="1220"/>
      <c r="L12" s="1186"/>
      <c r="M12" s="1186"/>
      <c r="N12" s="1186"/>
      <c r="O12" s="1186"/>
      <c r="P12" s="1186"/>
      <c r="Q12" s="1186"/>
      <c r="R12" s="1186"/>
      <c r="S12" s="1186"/>
      <c r="T12" s="1186"/>
      <c r="U12" s="1186"/>
      <c r="V12" s="1186"/>
      <c r="W12" s="1186"/>
      <c r="X12" s="1186"/>
      <c r="Y12" s="1186"/>
      <c r="Z12" s="1186"/>
      <c r="AA12" s="1186"/>
      <c r="AB12" s="1186"/>
      <c r="AC12" s="1186"/>
      <c r="AD12" s="1186"/>
      <c r="AE12" s="1186"/>
      <c r="AF12" s="1186"/>
      <c r="AG12" s="1186"/>
      <c r="AH12" s="1186"/>
      <c r="AI12" s="1186"/>
      <c r="AJ12" s="1186"/>
      <c r="AK12" s="1186"/>
      <c r="AL12" s="1186"/>
      <c r="AM12" s="1186"/>
      <c r="AN12" s="1186"/>
      <c r="AO12" s="1186"/>
      <c r="AP12" s="1186"/>
      <c r="AQ12" s="1186"/>
      <c r="AR12" s="1186"/>
      <c r="AS12" s="1186"/>
      <c r="AT12" s="1186"/>
      <c r="AU12" s="1186"/>
      <c r="AV12" s="1186"/>
      <c r="AW12" s="1186"/>
      <c r="AX12" s="1186"/>
      <c r="AY12" s="1186"/>
      <c r="AZ12" s="1187"/>
    </row>
    <row r="13" spans="1:52">
      <c r="A13" s="509" t="s">
        <v>366</v>
      </c>
      <c r="B13" s="1165" t="s">
        <v>367</v>
      </c>
      <c r="C13" s="1166"/>
      <c r="D13" s="1167"/>
      <c r="E13" s="509"/>
      <c r="F13" s="1174"/>
      <c r="G13" s="1175"/>
      <c r="H13" s="1176"/>
      <c r="I13" s="1219"/>
      <c r="J13" s="1220"/>
      <c r="K13" s="1220"/>
      <c r="L13" s="1186"/>
      <c r="M13" s="1186"/>
      <c r="N13" s="1186"/>
      <c r="O13" s="1186"/>
      <c r="P13" s="1186"/>
      <c r="Q13" s="1186"/>
      <c r="R13" s="1186"/>
      <c r="S13" s="1186"/>
      <c r="T13" s="1186"/>
      <c r="U13" s="1186"/>
      <c r="V13" s="1186"/>
      <c r="W13" s="1186"/>
      <c r="X13" s="1186"/>
      <c r="Y13" s="1186"/>
      <c r="Z13" s="1186"/>
      <c r="AA13" s="1186"/>
      <c r="AB13" s="1186"/>
      <c r="AC13" s="1186"/>
      <c r="AD13" s="1186"/>
      <c r="AE13" s="1186"/>
      <c r="AF13" s="1186"/>
      <c r="AG13" s="1186"/>
      <c r="AH13" s="1186"/>
      <c r="AI13" s="1186"/>
      <c r="AJ13" s="1186"/>
      <c r="AK13" s="1186"/>
      <c r="AL13" s="1186"/>
      <c r="AM13" s="1186"/>
      <c r="AN13" s="1186"/>
      <c r="AO13" s="1186"/>
      <c r="AP13" s="1186"/>
      <c r="AQ13" s="1186"/>
      <c r="AR13" s="1186"/>
      <c r="AS13" s="1186"/>
      <c r="AT13" s="1186"/>
      <c r="AU13" s="1186"/>
      <c r="AV13" s="1186"/>
      <c r="AW13" s="1186"/>
      <c r="AX13" s="1186"/>
      <c r="AY13" s="1186"/>
      <c r="AZ13" s="1187"/>
    </row>
    <row r="14" spans="1:52">
      <c r="A14" s="509" t="s">
        <v>368</v>
      </c>
      <c r="B14" s="1165" t="s">
        <v>369</v>
      </c>
      <c r="C14" s="1166"/>
      <c r="D14" s="1167"/>
      <c r="E14" s="509"/>
      <c r="F14" s="1174"/>
      <c r="G14" s="1175"/>
      <c r="H14" s="1176"/>
      <c r="I14" s="1219"/>
      <c r="J14" s="1220"/>
      <c r="K14" s="1220"/>
      <c r="L14" s="1186"/>
      <c r="M14" s="1186"/>
      <c r="N14" s="1186"/>
      <c r="O14" s="1186"/>
      <c r="P14" s="1186"/>
      <c r="Q14" s="1186"/>
      <c r="R14" s="1186"/>
      <c r="S14" s="1186"/>
      <c r="T14" s="1186"/>
      <c r="U14" s="1186"/>
      <c r="V14" s="1186"/>
      <c r="W14" s="1186"/>
      <c r="X14" s="1186"/>
      <c r="Y14" s="1186"/>
      <c r="Z14" s="1186"/>
      <c r="AA14" s="1186"/>
      <c r="AB14" s="1186"/>
      <c r="AC14" s="1186"/>
      <c r="AD14" s="1186"/>
      <c r="AE14" s="1186"/>
      <c r="AF14" s="1186"/>
      <c r="AG14" s="1186"/>
      <c r="AH14" s="1186"/>
      <c r="AI14" s="1186"/>
      <c r="AJ14" s="1186"/>
      <c r="AK14" s="1186"/>
      <c r="AL14" s="1186"/>
      <c r="AM14" s="1186"/>
      <c r="AN14" s="1186"/>
      <c r="AO14" s="1186"/>
      <c r="AP14" s="1186"/>
      <c r="AQ14" s="1186"/>
      <c r="AR14" s="1186"/>
      <c r="AS14" s="1186"/>
      <c r="AT14" s="1186"/>
      <c r="AU14" s="1186"/>
      <c r="AV14" s="1186"/>
      <c r="AW14" s="1186"/>
      <c r="AX14" s="1186"/>
      <c r="AY14" s="1186"/>
      <c r="AZ14" s="1187"/>
    </row>
    <row r="15" spans="1:52">
      <c r="A15" s="509" t="s">
        <v>370</v>
      </c>
      <c r="B15" s="1165" t="s">
        <v>371</v>
      </c>
      <c r="C15" s="1166"/>
      <c r="D15" s="1167"/>
      <c r="E15" s="509"/>
      <c r="F15" s="1174"/>
      <c r="G15" s="1175"/>
      <c r="H15" s="1176"/>
      <c r="I15" s="1219"/>
      <c r="J15" s="1220"/>
      <c r="K15" s="1220"/>
      <c r="L15" s="1186"/>
      <c r="M15" s="1186"/>
      <c r="N15" s="1186"/>
      <c r="O15" s="1186"/>
      <c r="P15" s="1186"/>
      <c r="Q15" s="1186"/>
      <c r="R15" s="1186"/>
      <c r="S15" s="1186"/>
      <c r="T15" s="1186"/>
      <c r="U15" s="1186"/>
      <c r="V15" s="1186"/>
      <c r="W15" s="1186"/>
      <c r="X15" s="1186"/>
      <c r="Y15" s="1186"/>
      <c r="Z15" s="1186"/>
      <c r="AA15" s="1186"/>
      <c r="AB15" s="1186"/>
      <c r="AC15" s="1186"/>
      <c r="AD15" s="1186"/>
      <c r="AE15" s="1186"/>
      <c r="AF15" s="1186"/>
      <c r="AG15" s="1186"/>
      <c r="AH15" s="1186"/>
      <c r="AI15" s="1186"/>
      <c r="AJ15" s="1186"/>
      <c r="AK15" s="1186"/>
      <c r="AL15" s="1186"/>
      <c r="AM15" s="1186"/>
      <c r="AN15" s="1186"/>
      <c r="AO15" s="1186"/>
      <c r="AP15" s="1186"/>
      <c r="AQ15" s="1186"/>
      <c r="AR15" s="1186"/>
      <c r="AS15" s="1186"/>
      <c r="AT15" s="1186"/>
      <c r="AU15" s="1186"/>
      <c r="AV15" s="1186"/>
      <c r="AW15" s="1186"/>
      <c r="AX15" s="1186"/>
      <c r="AY15" s="1186"/>
      <c r="AZ15" s="1187"/>
    </row>
    <row r="16" spans="1:52">
      <c r="A16" s="509" t="s">
        <v>372</v>
      </c>
      <c r="B16" s="1165" t="s">
        <v>373</v>
      </c>
      <c r="C16" s="1166"/>
      <c r="D16" s="1167"/>
      <c r="E16" s="509"/>
      <c r="F16" s="1174"/>
      <c r="G16" s="1175"/>
      <c r="H16" s="1176"/>
      <c r="I16" s="1219"/>
      <c r="J16" s="1220"/>
      <c r="K16" s="1220"/>
      <c r="L16" s="1186"/>
      <c r="M16" s="1186"/>
      <c r="N16" s="1186"/>
      <c r="O16" s="1186"/>
      <c r="P16" s="1186"/>
      <c r="Q16" s="1186"/>
      <c r="R16" s="1186"/>
      <c r="S16" s="1186"/>
      <c r="T16" s="1186"/>
      <c r="U16" s="1186"/>
      <c r="V16" s="1186"/>
      <c r="W16" s="1186"/>
      <c r="X16" s="1186"/>
      <c r="Y16" s="1186"/>
      <c r="Z16" s="1186"/>
      <c r="AA16" s="1186"/>
      <c r="AB16" s="1186"/>
      <c r="AC16" s="1186"/>
      <c r="AD16" s="1186"/>
      <c r="AE16" s="1186"/>
      <c r="AF16" s="1186"/>
      <c r="AG16" s="1186"/>
      <c r="AH16" s="1186"/>
      <c r="AI16" s="1186"/>
      <c r="AJ16" s="1186"/>
      <c r="AK16" s="1186"/>
      <c r="AL16" s="1186"/>
      <c r="AM16" s="1186"/>
      <c r="AN16" s="1186"/>
      <c r="AO16" s="1186"/>
      <c r="AP16" s="1186"/>
      <c r="AQ16" s="1186"/>
      <c r="AR16" s="1186"/>
      <c r="AS16" s="1186"/>
      <c r="AT16" s="1186"/>
      <c r="AU16" s="1186"/>
      <c r="AV16" s="1186"/>
      <c r="AW16" s="1186"/>
      <c r="AX16" s="1186"/>
      <c r="AY16" s="1186"/>
      <c r="AZ16" s="1187"/>
    </row>
    <row r="17" spans="1:52" ht="15.75" thickBot="1">
      <c r="A17" s="509" t="s">
        <v>374</v>
      </c>
      <c r="B17" s="1165" t="s">
        <v>375</v>
      </c>
      <c r="C17" s="1166"/>
      <c r="D17" s="1167"/>
      <c r="E17" s="511"/>
      <c r="F17" s="1188"/>
      <c r="G17" s="1189"/>
      <c r="H17" s="1190"/>
      <c r="I17" s="1219"/>
      <c r="J17" s="1220"/>
      <c r="K17" s="1220"/>
      <c r="L17" s="1186"/>
      <c r="M17" s="1186"/>
      <c r="N17" s="1186"/>
      <c r="O17" s="1186"/>
      <c r="P17" s="1186"/>
      <c r="Q17" s="1186"/>
      <c r="R17" s="1186"/>
      <c r="S17" s="1186"/>
      <c r="T17" s="1186"/>
      <c r="U17" s="1186"/>
      <c r="V17" s="1186"/>
      <c r="W17" s="1186"/>
      <c r="X17" s="1186"/>
      <c r="Y17" s="1186"/>
      <c r="Z17" s="1186"/>
      <c r="AA17" s="1186"/>
      <c r="AB17" s="1186"/>
      <c r="AC17" s="1186"/>
      <c r="AD17" s="1186"/>
      <c r="AE17" s="1186"/>
      <c r="AF17" s="1186"/>
      <c r="AG17" s="1186"/>
      <c r="AH17" s="1186"/>
      <c r="AI17" s="1186"/>
      <c r="AJ17" s="1186"/>
      <c r="AK17" s="1186"/>
      <c r="AL17" s="1186"/>
      <c r="AM17" s="1186"/>
      <c r="AN17" s="1186"/>
      <c r="AO17" s="1186"/>
      <c r="AP17" s="1186"/>
      <c r="AQ17" s="1186"/>
      <c r="AR17" s="1186"/>
      <c r="AS17" s="1186"/>
      <c r="AT17" s="1186"/>
      <c r="AU17" s="1186"/>
      <c r="AV17" s="1186"/>
      <c r="AW17" s="1186"/>
      <c r="AX17" s="1186"/>
      <c r="AY17" s="1186"/>
      <c r="AZ17" s="1187"/>
    </row>
    <row r="18" spans="1:52">
      <c r="A18" s="509" t="s">
        <v>376</v>
      </c>
      <c r="B18" s="1165" t="s">
        <v>377</v>
      </c>
      <c r="C18" s="1166"/>
      <c r="D18" s="1167"/>
      <c r="E18" s="517" t="s">
        <v>378</v>
      </c>
      <c r="F18" s="1179"/>
      <c r="G18" s="1180"/>
      <c r="H18" s="1181"/>
      <c r="I18" s="1219"/>
      <c r="J18" s="1220"/>
      <c r="K18" s="1220"/>
      <c r="L18" s="1186"/>
      <c r="M18" s="1186"/>
      <c r="N18" s="1186"/>
      <c r="O18" s="1186"/>
      <c r="P18" s="1186"/>
      <c r="Q18" s="1186"/>
      <c r="R18" s="1186"/>
      <c r="S18" s="1186"/>
      <c r="T18" s="1186"/>
      <c r="U18" s="1186"/>
      <c r="V18" s="1186"/>
      <c r="W18" s="1186"/>
      <c r="X18" s="1186"/>
      <c r="Y18" s="1186"/>
      <c r="Z18" s="1186"/>
      <c r="AA18" s="1186"/>
      <c r="AB18" s="1186"/>
      <c r="AC18" s="1186"/>
      <c r="AD18" s="1186"/>
      <c r="AE18" s="1186"/>
      <c r="AF18" s="1186"/>
      <c r="AG18" s="1186"/>
      <c r="AH18" s="1186"/>
      <c r="AI18" s="1186"/>
      <c r="AJ18" s="1186"/>
      <c r="AK18" s="1186"/>
      <c r="AL18" s="1186"/>
      <c r="AM18" s="1186"/>
      <c r="AN18" s="1186"/>
      <c r="AO18" s="1186"/>
      <c r="AP18" s="1186"/>
      <c r="AQ18" s="1186"/>
      <c r="AR18" s="1186"/>
      <c r="AS18" s="1186"/>
      <c r="AT18" s="1186"/>
      <c r="AU18" s="1186"/>
      <c r="AV18" s="1186"/>
      <c r="AW18" s="1186"/>
      <c r="AX18" s="1186"/>
      <c r="AY18" s="1186"/>
      <c r="AZ18" s="1187"/>
    </row>
    <row r="19" spans="1:52" ht="15.75" thickBot="1">
      <c r="A19" s="509" t="s">
        <v>379</v>
      </c>
      <c r="B19" s="1171"/>
      <c r="C19" s="1172"/>
      <c r="D19" s="1173"/>
      <c r="E19" s="518"/>
      <c r="F19" s="1174"/>
      <c r="G19" s="1175"/>
      <c r="H19" s="1176"/>
      <c r="I19" s="1221"/>
      <c r="J19" s="1222"/>
      <c r="K19" s="1222"/>
      <c r="L19" s="1182"/>
      <c r="M19" s="1182"/>
      <c r="N19" s="1182"/>
      <c r="O19" s="1182"/>
      <c r="P19" s="1182"/>
      <c r="Q19" s="1182"/>
      <c r="R19" s="1182"/>
      <c r="S19" s="1182"/>
      <c r="T19" s="1182"/>
      <c r="U19" s="1182"/>
      <c r="V19" s="1182"/>
      <c r="W19" s="1182"/>
      <c r="X19" s="1182"/>
      <c r="Y19" s="1182"/>
      <c r="Z19" s="1182"/>
      <c r="AA19" s="1182"/>
      <c r="AB19" s="1182"/>
      <c r="AC19" s="1182"/>
      <c r="AD19" s="1182"/>
      <c r="AE19" s="1182"/>
      <c r="AF19" s="1182"/>
      <c r="AG19" s="1182"/>
      <c r="AH19" s="1182"/>
      <c r="AI19" s="1182"/>
      <c r="AJ19" s="1182"/>
      <c r="AK19" s="1182"/>
      <c r="AL19" s="1182"/>
      <c r="AM19" s="1182"/>
      <c r="AN19" s="1182"/>
      <c r="AO19" s="1182"/>
      <c r="AP19" s="1182"/>
      <c r="AQ19" s="1182"/>
      <c r="AR19" s="1182"/>
      <c r="AS19" s="1182"/>
      <c r="AT19" s="1182"/>
      <c r="AU19" s="1182"/>
      <c r="AV19" s="1182"/>
      <c r="AW19" s="1182"/>
      <c r="AX19" s="1182"/>
      <c r="AY19" s="1182"/>
      <c r="AZ19" s="1183"/>
    </row>
    <row r="20" spans="1:52">
      <c r="A20" s="509" t="s">
        <v>380</v>
      </c>
      <c r="B20" s="1171"/>
      <c r="C20" s="1172"/>
      <c r="D20" s="1173"/>
      <c r="E20" s="518"/>
      <c r="F20" s="1174"/>
      <c r="G20" s="1175"/>
      <c r="H20" s="1176"/>
      <c r="I20" s="1184"/>
      <c r="J20" s="1185"/>
      <c r="K20" s="1185"/>
      <c r="L20" s="1186"/>
      <c r="M20" s="1186"/>
      <c r="N20" s="1186"/>
      <c r="O20" s="1186"/>
      <c r="P20" s="1186"/>
      <c r="Q20" s="1186"/>
      <c r="R20" s="1186"/>
      <c r="S20" s="1186"/>
      <c r="T20" s="1186"/>
      <c r="U20" s="1186"/>
      <c r="V20" s="1186"/>
      <c r="W20" s="1186"/>
      <c r="X20" s="1186"/>
      <c r="Y20" s="1186"/>
      <c r="Z20" s="1186"/>
      <c r="AA20" s="1186"/>
      <c r="AB20" s="1186"/>
      <c r="AC20" s="1186"/>
      <c r="AD20" s="1186"/>
      <c r="AE20" s="1186"/>
      <c r="AF20" s="1186"/>
      <c r="AG20" s="1186"/>
      <c r="AH20" s="1186"/>
      <c r="AI20" s="1186"/>
      <c r="AJ20" s="1186"/>
      <c r="AK20" s="1186"/>
      <c r="AL20" s="1186"/>
      <c r="AM20" s="1186"/>
      <c r="AN20" s="1186"/>
      <c r="AO20" s="1186"/>
      <c r="AP20" s="1186"/>
      <c r="AQ20" s="1186"/>
      <c r="AR20" s="1186"/>
      <c r="AS20" s="1186"/>
      <c r="AT20" s="1186"/>
      <c r="AU20" s="1186"/>
      <c r="AV20" s="1186"/>
      <c r="AW20" s="1186"/>
      <c r="AX20" s="1186"/>
      <c r="AY20" s="1186"/>
      <c r="AZ20" s="1187"/>
    </row>
    <row r="21" spans="1:52" ht="15.75" thickBot="1">
      <c r="A21" s="509" t="s">
        <v>381</v>
      </c>
      <c r="B21" s="1171"/>
      <c r="C21" s="1172"/>
      <c r="D21" s="1173"/>
      <c r="E21" s="518"/>
      <c r="F21" s="1174"/>
      <c r="G21" s="1175"/>
      <c r="H21" s="1176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171"/>
      <c r="C22" s="1172"/>
      <c r="D22" s="1173"/>
      <c r="E22" s="518" t="s">
        <v>385</v>
      </c>
      <c r="F22" s="1159"/>
      <c r="G22" s="1160"/>
      <c r="H22" s="1161"/>
      <c r="I22" s="525" t="s">
        <v>386</v>
      </c>
      <c r="J22" s="526"/>
      <c r="K22" s="527"/>
      <c r="L22" s="528"/>
      <c r="M22" s="526"/>
      <c r="N22" s="1177"/>
      <c r="O22" s="1177"/>
      <c r="P22" s="1177"/>
      <c r="Q22" s="1177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171"/>
      <c r="C23" s="1172"/>
      <c r="D23" s="1173"/>
      <c r="E23" s="533" t="s">
        <v>389</v>
      </c>
      <c r="F23" s="1150"/>
      <c r="G23" s="1151"/>
      <c r="H23" s="1152"/>
      <c r="I23" s="534" t="s">
        <v>390</v>
      </c>
      <c r="J23" s="535"/>
      <c r="K23" s="536"/>
      <c r="L23" s="537"/>
      <c r="M23" s="535"/>
      <c r="N23" s="1178"/>
      <c r="O23" s="1178"/>
      <c r="P23" s="1178"/>
      <c r="Q23" s="1178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5" t="s">
        <v>393</v>
      </c>
      <c r="C24" s="1166"/>
      <c r="D24" s="1167"/>
      <c r="E24" s="517" t="s">
        <v>394</v>
      </c>
      <c r="F24" s="1179"/>
      <c r="G24" s="1180"/>
      <c r="H24" s="1181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5" t="s">
        <v>397</v>
      </c>
      <c r="C25" s="1166"/>
      <c r="D25" s="1167"/>
      <c r="E25" s="518"/>
      <c r="F25" s="1159"/>
      <c r="G25" s="1160"/>
      <c r="H25" s="1161"/>
      <c r="I25" s="542"/>
      <c r="J25" s="543"/>
      <c r="K25" s="544"/>
      <c r="L25" s="1162"/>
      <c r="M25" s="1163"/>
      <c r="N25" s="1163"/>
      <c r="O25" s="1163"/>
      <c r="P25" s="1163"/>
      <c r="Q25" s="1163"/>
      <c r="R25" s="1163"/>
      <c r="S25" s="1163"/>
      <c r="T25" s="1163"/>
      <c r="U25" s="1163"/>
      <c r="V25" s="1163"/>
      <c r="W25" s="1163"/>
      <c r="X25" s="1163"/>
      <c r="Y25" s="1163"/>
      <c r="Z25" s="1163"/>
      <c r="AA25" s="1163"/>
      <c r="AB25" s="1163"/>
      <c r="AC25" s="1163"/>
      <c r="AD25" s="1163"/>
      <c r="AE25" s="1163"/>
      <c r="AF25" s="1163"/>
      <c r="AG25" s="1163"/>
      <c r="AH25" s="1163"/>
      <c r="AI25" s="1163"/>
      <c r="AJ25" s="1163"/>
      <c r="AK25" s="1163"/>
      <c r="AL25" s="1163"/>
      <c r="AM25" s="1163"/>
      <c r="AN25" s="1163"/>
      <c r="AO25" s="1163"/>
      <c r="AP25" s="1163"/>
      <c r="AQ25" s="1163"/>
      <c r="AR25" s="1163"/>
      <c r="AS25" s="1163"/>
      <c r="AT25" s="1163"/>
      <c r="AU25" s="1163"/>
      <c r="AV25" s="1163"/>
      <c r="AW25" s="1163"/>
      <c r="AX25" s="1163"/>
      <c r="AY25" s="1163"/>
      <c r="AZ25" s="1164"/>
    </row>
    <row r="26" spans="1:52">
      <c r="A26" s="510" t="s">
        <v>359</v>
      </c>
      <c r="B26" s="1165" t="s">
        <v>398</v>
      </c>
      <c r="C26" s="1166"/>
      <c r="D26" s="1167"/>
      <c r="E26" s="518" t="s">
        <v>399</v>
      </c>
      <c r="F26" s="1159"/>
      <c r="G26" s="1160"/>
      <c r="H26" s="1161"/>
      <c r="I26" s="542"/>
      <c r="J26" s="543"/>
      <c r="K26" s="544"/>
      <c r="L26" s="1162"/>
      <c r="M26" s="1163"/>
      <c r="N26" s="1163"/>
      <c r="O26" s="1163"/>
      <c r="P26" s="1163"/>
      <c r="Q26" s="1163"/>
      <c r="R26" s="1163"/>
      <c r="S26" s="1163"/>
      <c r="T26" s="1163"/>
      <c r="U26" s="1163"/>
      <c r="V26" s="1163"/>
      <c r="W26" s="1163"/>
      <c r="X26" s="1163"/>
      <c r="Y26" s="1163"/>
      <c r="Z26" s="1163"/>
      <c r="AA26" s="1163"/>
      <c r="AB26" s="1163"/>
      <c r="AC26" s="1163"/>
      <c r="AD26" s="1163"/>
      <c r="AE26" s="1163"/>
      <c r="AF26" s="1163"/>
      <c r="AG26" s="1163"/>
      <c r="AH26" s="1163"/>
      <c r="AI26" s="1163"/>
      <c r="AJ26" s="1163"/>
      <c r="AK26" s="1163"/>
      <c r="AL26" s="1163"/>
      <c r="AM26" s="1163"/>
      <c r="AN26" s="1163"/>
      <c r="AO26" s="1163"/>
      <c r="AP26" s="1163"/>
      <c r="AQ26" s="1163"/>
      <c r="AR26" s="1163"/>
      <c r="AS26" s="1163"/>
      <c r="AT26" s="1163"/>
      <c r="AU26" s="1163"/>
      <c r="AV26" s="1163"/>
      <c r="AW26" s="1163"/>
      <c r="AX26" s="1163"/>
      <c r="AY26" s="1163"/>
      <c r="AZ26" s="1164"/>
    </row>
    <row r="27" spans="1:52" ht="15.75" thickBot="1">
      <c r="A27" s="511" t="s">
        <v>400</v>
      </c>
      <c r="B27" s="1165" t="s">
        <v>401</v>
      </c>
      <c r="C27" s="1166"/>
      <c r="D27" s="1167"/>
      <c r="E27" s="518" t="s">
        <v>402</v>
      </c>
      <c r="F27" s="1159"/>
      <c r="G27" s="1160"/>
      <c r="H27" s="1161"/>
      <c r="I27" s="542"/>
      <c r="J27" s="543"/>
      <c r="K27" s="544"/>
      <c r="L27" s="1162"/>
      <c r="M27" s="1163"/>
      <c r="N27" s="1163"/>
      <c r="O27" s="1163"/>
      <c r="P27" s="1163"/>
      <c r="Q27" s="1163"/>
      <c r="R27" s="1163"/>
      <c r="S27" s="1163"/>
      <c r="T27" s="1163"/>
      <c r="U27" s="1163"/>
      <c r="V27" s="1163"/>
      <c r="W27" s="1163"/>
      <c r="X27" s="1163"/>
      <c r="Y27" s="1163"/>
      <c r="Z27" s="1163"/>
      <c r="AA27" s="1163"/>
      <c r="AB27" s="1163"/>
      <c r="AC27" s="1163"/>
      <c r="AD27" s="1163"/>
      <c r="AE27" s="1163"/>
      <c r="AF27" s="1163"/>
      <c r="AG27" s="1163"/>
      <c r="AH27" s="1163"/>
      <c r="AI27" s="1163"/>
      <c r="AJ27" s="1163"/>
      <c r="AK27" s="1163"/>
      <c r="AL27" s="1163"/>
      <c r="AM27" s="1163"/>
      <c r="AN27" s="1163"/>
      <c r="AO27" s="1163"/>
      <c r="AP27" s="1163"/>
      <c r="AQ27" s="1163"/>
      <c r="AR27" s="1163"/>
      <c r="AS27" s="1163"/>
      <c r="AT27" s="1163"/>
      <c r="AU27" s="1163"/>
      <c r="AV27" s="1163"/>
      <c r="AW27" s="1163"/>
      <c r="AX27" s="1163"/>
      <c r="AY27" s="1163"/>
      <c r="AZ27" s="1164"/>
    </row>
    <row r="28" spans="1:52">
      <c r="A28" s="548"/>
      <c r="B28" s="1168"/>
      <c r="C28" s="1169"/>
      <c r="D28" s="1170"/>
      <c r="E28" s="518" t="s">
        <v>403</v>
      </c>
      <c r="F28" s="1159"/>
      <c r="G28" s="1160"/>
      <c r="H28" s="1161"/>
      <c r="I28" s="542"/>
      <c r="J28" s="543"/>
      <c r="K28" s="544"/>
      <c r="L28" s="1162"/>
      <c r="M28" s="1163"/>
      <c r="N28" s="1163"/>
      <c r="O28" s="1163"/>
      <c r="P28" s="1163"/>
      <c r="Q28" s="1163"/>
      <c r="R28" s="1163"/>
      <c r="S28" s="1163"/>
      <c r="T28" s="1163"/>
      <c r="U28" s="1163"/>
      <c r="V28" s="1163"/>
      <c r="W28" s="1163"/>
      <c r="X28" s="1163"/>
      <c r="Y28" s="1163"/>
      <c r="Z28" s="1163"/>
      <c r="AA28" s="1163"/>
      <c r="AB28" s="1163"/>
      <c r="AC28" s="1163"/>
      <c r="AD28" s="1163"/>
      <c r="AE28" s="1163"/>
      <c r="AF28" s="1163"/>
      <c r="AG28" s="1163"/>
      <c r="AH28" s="1163"/>
      <c r="AI28" s="1163"/>
      <c r="AJ28" s="1163"/>
      <c r="AK28" s="1163"/>
      <c r="AL28" s="1163"/>
      <c r="AM28" s="1163"/>
      <c r="AN28" s="1163"/>
      <c r="AO28" s="1163"/>
      <c r="AP28" s="1163"/>
      <c r="AQ28" s="1163"/>
      <c r="AR28" s="1163"/>
      <c r="AS28" s="1163"/>
      <c r="AT28" s="1163"/>
      <c r="AU28" s="1163"/>
      <c r="AV28" s="1163"/>
      <c r="AW28" s="1163"/>
      <c r="AX28" s="1163"/>
      <c r="AY28" s="1163"/>
      <c r="AZ28" s="1164"/>
    </row>
    <row r="29" spans="1:52">
      <c r="A29" s="548"/>
      <c r="B29" s="1156"/>
      <c r="C29" s="1157"/>
      <c r="D29" s="1158"/>
      <c r="E29" s="518" t="s">
        <v>404</v>
      </c>
      <c r="F29" s="1159"/>
      <c r="G29" s="1160"/>
      <c r="H29" s="1161"/>
      <c r="I29" s="542"/>
      <c r="J29" s="543"/>
      <c r="K29" s="544"/>
      <c r="L29" s="1162"/>
      <c r="M29" s="1163"/>
      <c r="N29" s="1163"/>
      <c r="O29" s="1163"/>
      <c r="P29" s="1163"/>
      <c r="Q29" s="1163"/>
      <c r="R29" s="1163"/>
      <c r="S29" s="1163"/>
      <c r="T29" s="1163"/>
      <c r="U29" s="1163"/>
      <c r="V29" s="1163"/>
      <c r="W29" s="1163"/>
      <c r="X29" s="1163"/>
      <c r="Y29" s="1163"/>
      <c r="Z29" s="1163"/>
      <c r="AA29" s="1163"/>
      <c r="AB29" s="1163"/>
      <c r="AC29" s="1163"/>
      <c r="AD29" s="1163"/>
      <c r="AE29" s="1163"/>
      <c r="AF29" s="1163"/>
      <c r="AG29" s="1163"/>
      <c r="AH29" s="1163"/>
      <c r="AI29" s="1163"/>
      <c r="AJ29" s="1163"/>
      <c r="AK29" s="1163"/>
      <c r="AL29" s="1163"/>
      <c r="AM29" s="1163"/>
      <c r="AN29" s="1163"/>
      <c r="AO29" s="1163"/>
      <c r="AP29" s="1163"/>
      <c r="AQ29" s="1163"/>
      <c r="AR29" s="1163"/>
      <c r="AS29" s="1163"/>
      <c r="AT29" s="1163"/>
      <c r="AU29" s="1163"/>
      <c r="AV29" s="1163"/>
      <c r="AW29" s="1163"/>
      <c r="AX29" s="1163"/>
      <c r="AY29" s="1163"/>
      <c r="AZ29" s="1164"/>
    </row>
    <row r="30" spans="1:52">
      <c r="A30" s="548"/>
      <c r="B30" s="1156"/>
      <c r="C30" s="1157"/>
      <c r="D30" s="1158"/>
      <c r="E30" s="518"/>
      <c r="F30" s="1159"/>
      <c r="G30" s="1160"/>
      <c r="H30" s="1161"/>
      <c r="I30" s="542"/>
      <c r="J30" s="543"/>
      <c r="K30" s="544"/>
      <c r="L30" s="1162"/>
      <c r="M30" s="1163"/>
      <c r="N30" s="1163"/>
      <c r="O30" s="1163"/>
      <c r="P30" s="1163"/>
      <c r="Q30" s="1163"/>
      <c r="R30" s="1163"/>
      <c r="S30" s="1163"/>
      <c r="T30" s="1163"/>
      <c r="U30" s="1163"/>
      <c r="V30" s="1163"/>
      <c r="W30" s="1163"/>
      <c r="X30" s="1163"/>
      <c r="Y30" s="1163"/>
      <c r="Z30" s="1163"/>
      <c r="AA30" s="1163"/>
      <c r="AB30" s="1163"/>
      <c r="AC30" s="1163"/>
      <c r="AD30" s="1163"/>
      <c r="AE30" s="1163"/>
      <c r="AF30" s="1163"/>
      <c r="AG30" s="1163"/>
      <c r="AH30" s="1163"/>
      <c r="AI30" s="1163"/>
      <c r="AJ30" s="1163"/>
      <c r="AK30" s="1163"/>
      <c r="AL30" s="1163"/>
      <c r="AM30" s="1163"/>
      <c r="AN30" s="1163"/>
      <c r="AO30" s="1163"/>
      <c r="AP30" s="1163"/>
      <c r="AQ30" s="1163"/>
      <c r="AR30" s="1163"/>
      <c r="AS30" s="1163"/>
      <c r="AT30" s="1163"/>
      <c r="AU30" s="1163"/>
      <c r="AV30" s="1163"/>
      <c r="AW30" s="1163"/>
      <c r="AX30" s="1163"/>
      <c r="AY30" s="1163"/>
      <c r="AZ30" s="1164"/>
    </row>
    <row r="31" spans="1:52" ht="15.75" thickBot="1">
      <c r="A31" s="549"/>
      <c r="B31" s="1147"/>
      <c r="C31" s="1148"/>
      <c r="D31" s="1149"/>
      <c r="E31" s="533" t="s">
        <v>405</v>
      </c>
      <c r="F31" s="1150"/>
      <c r="G31" s="1151"/>
      <c r="H31" s="1152"/>
      <c r="I31" s="550"/>
      <c r="J31" s="551"/>
      <c r="K31" s="552"/>
      <c r="L31" s="1153"/>
      <c r="M31" s="1154"/>
      <c r="N31" s="1154"/>
      <c r="O31" s="1154"/>
      <c r="P31" s="1154"/>
      <c r="Q31" s="1154"/>
      <c r="R31" s="1154"/>
      <c r="S31" s="1154"/>
      <c r="T31" s="1154"/>
      <c r="U31" s="1154"/>
      <c r="V31" s="1154"/>
      <c r="W31" s="1154"/>
      <c r="X31" s="1154"/>
      <c r="Y31" s="1154"/>
      <c r="Z31" s="1154"/>
      <c r="AA31" s="1154"/>
      <c r="AB31" s="1154"/>
      <c r="AC31" s="1154"/>
      <c r="AD31" s="1154"/>
      <c r="AE31" s="1154"/>
      <c r="AF31" s="1154"/>
      <c r="AG31" s="1154"/>
      <c r="AH31" s="1154"/>
      <c r="AI31" s="1154"/>
      <c r="AJ31" s="1154"/>
      <c r="AK31" s="1154"/>
      <c r="AL31" s="1154"/>
      <c r="AM31" s="1154"/>
      <c r="AN31" s="1154"/>
      <c r="AO31" s="1154"/>
      <c r="AP31" s="1154"/>
      <c r="AQ31" s="1154"/>
      <c r="AR31" s="1154"/>
      <c r="AS31" s="1154"/>
      <c r="AT31" s="1154"/>
      <c r="AU31" s="1154"/>
      <c r="AV31" s="1154"/>
      <c r="AW31" s="1154"/>
      <c r="AX31" s="1154"/>
      <c r="AY31" s="1154"/>
      <c r="AZ31" s="1155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2A'!$B$8:$G$51,'Tabulka 2A'!M$1,0)="","",VLOOKUP($X50,'Tabulka 2A'!$B$8:$G$51,'Tabulka 2A'!M$1,0))</f>
        <v>#N/A</v>
      </c>
      <c r="T50" s="561" t="e">
        <f>IF(VLOOKUP($X50,'Tabulka 2A'!$B$8:$G$51,'Tabulka 2A'!N$1,0)="","",VLOOKUP($X50,'Tabulka 2A'!$B$8:$G$51,'Tabulka 2A'!N$1,0))</f>
        <v>#N/A</v>
      </c>
      <c r="U50" s="561" t="e">
        <f>IF(VLOOKUP($X50,'Tabulka 2A'!$B$8:$G$51,'Tabulka 2A'!O$1,0)="","",VLOOKUP($X50,'Tabulka 2A'!$B$8:$G$51,'Tabulka 2A'!O$1,0))</f>
        <v>#N/A</v>
      </c>
      <c r="V50" s="561" t="e">
        <f>IF(VLOOKUP($X50,'Tabulka 2A'!$B$8:$G$51,'Tabulka 2A'!P$1,0)="","",VLOOKUP($X50,'Tabulka 2A'!$B$8:$G$51,'Tabulka 2A'!P$1,0))</f>
        <v>#N/A</v>
      </c>
      <c r="W50" s="561" t="e">
        <f>IF(VLOOKUP($X50,'Tabulka 2A'!$B$8:$G$51,'Tabulka 2A'!Q$1,0)="","",VLOOKUP($X50,'Tabulka 2A'!$B$8:$G$51,'Tabulka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2A'!$B$8:$B$51,1,0),"OK","check!!!!"),"check!!!!")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2A'!$B$8:$G$51,'Tabulka 2A'!M$1,0)="","",VLOOKUP($X51,'Tabulka 2A'!$B$8:$G$51,'Tabulka 2A'!M$1,0))</f>
        <v>#N/A</v>
      </c>
      <c r="T51" s="561" t="e">
        <f>IF(VLOOKUP($X51,'Tabulka 2A'!$B$8:$G$51,'Tabulka 2A'!N$1,0)="","",VLOOKUP($X51,'Tabulka 2A'!$B$8:$G$51,'Tabulka 2A'!N$1,0))</f>
        <v>#N/A</v>
      </c>
      <c r="U51" s="561" t="e">
        <f>IF(VLOOKUP($X51,'Tabulka 2A'!$B$8:$G$51,'Tabulka 2A'!O$1,0)="","",VLOOKUP($X51,'Tabulka 2A'!$B$8:$G$51,'Tabulka 2A'!O$1,0))</f>
        <v>#N/A</v>
      </c>
      <c r="V51" s="561" t="e">
        <f>IF(VLOOKUP($X51,'Tabulka 2A'!$B$8:$G$51,'Tabulka 2A'!P$1,0)="","",VLOOKUP($X51,'Tabulka 2A'!$B$8:$G$51,'Tabulka 2A'!P$1,0))</f>
        <v>#N/A</v>
      </c>
      <c r="W51" s="561" t="e">
        <f>IF(VLOOKUP($X51,'Tabulka 2A'!$B$8:$G$51,'Tabulka 2A'!Q$1,0)="","",VLOOKUP($X51,'Tabulka 2A'!$B$8:$G$51,'Tabulka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2A'!$B$8:$B$51,1,0),"OK","check!!!!"),"check!!!!")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2A'!$B$8:$G$51,'Tabulka 2A'!M$1,0)="","",VLOOKUP($X52,'Tabulka 2A'!$B$8:$G$51,'Tabulka 2A'!M$1,0))</f>
        <v>#N/A</v>
      </c>
      <c r="T52" s="561" t="e">
        <f>IF(VLOOKUP($X52,'Tabulka 2A'!$B$8:$G$51,'Tabulka 2A'!N$1,0)="","",VLOOKUP($X52,'Tabulka 2A'!$B$8:$G$51,'Tabulka 2A'!N$1,0))</f>
        <v>#N/A</v>
      </c>
      <c r="U52" s="561" t="e">
        <f>IF(VLOOKUP($X52,'Tabulka 2A'!$B$8:$G$51,'Tabulka 2A'!O$1,0)="","",VLOOKUP($X52,'Tabulka 2A'!$B$8:$G$51,'Tabulka 2A'!O$1,0))</f>
        <v>#N/A</v>
      </c>
      <c r="V52" s="561" t="e">
        <f>IF(VLOOKUP($X52,'Tabulka 2A'!$B$8:$G$51,'Tabulka 2A'!P$1,0)="","",VLOOKUP($X52,'Tabulka 2A'!$B$8:$G$51,'Tabulka 2A'!P$1,0))</f>
        <v>#N/A</v>
      </c>
      <c r="W52" s="561" t="e">
        <f>IF(VLOOKUP($X52,'Tabulka 2A'!$B$8:$G$51,'Tabulka 2A'!Q$1,0)="","",VLOOKUP($X52,'Tabulka 2A'!$B$8:$G$51,'Tabulka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2A'!$B$8:$B$51,1,0),"OK","check!!!!"),"check!!!!")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2A'!$B$8:$G$51,'Tabulka 2A'!M$1,0)="","",VLOOKUP($X53,'Tabulka 2A'!$B$8:$G$51,'Tabulka 2A'!M$1,0))</f>
        <v>#N/A</v>
      </c>
      <c r="T53" s="561" t="e">
        <f>IF(VLOOKUP($X53,'Tabulka 2A'!$B$8:$G$51,'Tabulka 2A'!N$1,0)="","",VLOOKUP($X53,'Tabulka 2A'!$B$8:$G$51,'Tabulka 2A'!N$1,0))</f>
        <v>#N/A</v>
      </c>
      <c r="U53" s="561" t="e">
        <f>IF(VLOOKUP($X53,'Tabulka 2A'!$B$8:$G$51,'Tabulka 2A'!O$1,0)="","",VLOOKUP($X53,'Tabulka 2A'!$B$8:$G$51,'Tabulka 2A'!O$1,0))</f>
        <v>#N/A</v>
      </c>
      <c r="V53" s="561" t="e">
        <f>IF(VLOOKUP($X53,'Tabulka 2A'!$B$8:$G$51,'Tabulka 2A'!P$1,0)="","",VLOOKUP($X53,'Tabulka 2A'!$B$8:$G$51,'Tabulka 2A'!P$1,0))</f>
        <v>#N/A</v>
      </c>
      <c r="W53" s="561" t="e">
        <f>IF(VLOOKUP($X53,'Tabulka 2A'!$B$8:$G$51,'Tabulka 2A'!Q$1,0)="","",VLOOKUP($X53,'Tabulka 2A'!$B$8:$G$51,'Tabulka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2A'!$B$8:$B$51,1,0),"OK","check!!!!"),"check!!!!")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2A'!$B$8:$G$51,'Tabulka 2A'!M$1,0)="","",VLOOKUP($X54,'Tabulka 2A'!$B$8:$G$51,'Tabulka 2A'!M$1,0))</f>
        <v>#N/A</v>
      </c>
      <c r="T54" s="561" t="e">
        <f>IF(VLOOKUP($X54,'Tabulka 2A'!$B$8:$G$51,'Tabulka 2A'!N$1,0)="","",VLOOKUP($X54,'Tabulka 2A'!$B$8:$G$51,'Tabulka 2A'!N$1,0))</f>
        <v>#N/A</v>
      </c>
      <c r="U54" s="561" t="e">
        <f>IF(VLOOKUP($X54,'Tabulka 2A'!$B$8:$G$51,'Tabulka 2A'!O$1,0)="","",VLOOKUP($X54,'Tabulka 2A'!$B$8:$G$51,'Tabulka 2A'!O$1,0))</f>
        <v>#N/A</v>
      </c>
      <c r="V54" s="561" t="e">
        <f>IF(VLOOKUP($X54,'Tabulka 2A'!$B$8:$G$51,'Tabulka 2A'!P$1,0)="","",VLOOKUP($X54,'Tabulka 2A'!$B$8:$G$51,'Tabulka 2A'!P$1,0))</f>
        <v>#N/A</v>
      </c>
      <c r="W54" s="561" t="e">
        <f>IF(VLOOKUP($X54,'Tabulka 2A'!$B$8:$G$51,'Tabulka 2A'!Q$1,0)="","",VLOOKUP($X54,'Tabulka 2A'!$B$8:$G$51,'Tabulka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2A'!$B$8:$B$51,1,0),"OK","check!!!!"),"check!!!!")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2A'!$B$8:$G$51,'Tabulka 2A'!M$1,0)="","",VLOOKUP($X55,'Tabulka 2A'!$B$8:$G$51,'Tabulka 2A'!M$1,0))</f>
        <v>#N/A</v>
      </c>
      <c r="T55" s="561" t="e">
        <f>IF(VLOOKUP($X55,'Tabulka 2A'!$B$8:$G$51,'Tabulka 2A'!N$1,0)="","",VLOOKUP($X55,'Tabulka 2A'!$B$8:$G$51,'Tabulka 2A'!N$1,0))</f>
        <v>#N/A</v>
      </c>
      <c r="U55" s="561" t="e">
        <f>IF(VLOOKUP($X55,'Tabulka 2A'!$B$8:$G$51,'Tabulka 2A'!O$1,0)="","",VLOOKUP($X55,'Tabulka 2A'!$B$8:$G$51,'Tabulka 2A'!O$1,0))</f>
        <v>#N/A</v>
      </c>
      <c r="V55" s="561" t="e">
        <f>IF(VLOOKUP($X55,'Tabulka 2A'!$B$8:$G$51,'Tabulka 2A'!P$1,0)="","",VLOOKUP($X55,'Tabulka 2A'!$B$8:$G$51,'Tabulka 2A'!P$1,0))</f>
        <v>#N/A</v>
      </c>
      <c r="W55" s="561" t="e">
        <f>IF(VLOOKUP($X55,'Tabulka 2A'!$B$8:$G$51,'Tabulka 2A'!Q$1,0)="","",VLOOKUP($X55,'Tabulka 2A'!$B$8:$G$51,'Tabulka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2A'!$B$8:$B$51,1,0),"OK","check!!!!"),"check!!!!")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2A'!$B$8:$G$51,'Tabulka 2A'!M$1,0)="","",VLOOKUP($X56,'Tabulka 2A'!$B$8:$G$51,'Tabulka 2A'!M$1,0))</f>
        <v>#N/A</v>
      </c>
      <c r="T56" s="561" t="e">
        <f>IF(VLOOKUP($X56,'Tabulka 2A'!$B$8:$G$51,'Tabulka 2A'!N$1,0)="","",VLOOKUP($X56,'Tabulka 2A'!$B$8:$G$51,'Tabulka 2A'!N$1,0))</f>
        <v>#N/A</v>
      </c>
      <c r="U56" s="561" t="e">
        <f>IF(VLOOKUP($X56,'Tabulka 2A'!$B$8:$G$51,'Tabulka 2A'!O$1,0)="","",VLOOKUP($X56,'Tabulka 2A'!$B$8:$G$51,'Tabulka 2A'!O$1,0))</f>
        <v>#N/A</v>
      </c>
      <c r="V56" s="561" t="e">
        <f>IF(VLOOKUP($X56,'Tabulka 2A'!$B$8:$G$51,'Tabulka 2A'!P$1,0)="","",VLOOKUP($X56,'Tabulka 2A'!$B$8:$G$51,'Tabulka 2A'!P$1,0))</f>
        <v>#N/A</v>
      </c>
      <c r="W56" s="561" t="e">
        <f>IF(VLOOKUP($X56,'Tabulka 2A'!$B$8:$G$51,'Tabulka 2A'!Q$1,0)="","",VLOOKUP($X56,'Tabulka 2A'!$B$8:$G$51,'Tabulka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2A'!$B$8:$B$51,1,0),"OK","check!!!!"),"check!!!!")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2A'!$B$8:$G$51,'Tabulka 2A'!M$1,0)="","",VLOOKUP($X57,'Tabulka 2A'!$B$8:$G$51,'Tabulka 2A'!M$1,0))</f>
        <v>#N/A</v>
      </c>
      <c r="T57" s="561" t="e">
        <f>IF(VLOOKUP($X57,'Tabulka 2A'!$B$8:$G$51,'Tabulka 2A'!N$1,0)="","",VLOOKUP($X57,'Tabulka 2A'!$B$8:$G$51,'Tabulka 2A'!N$1,0))</f>
        <v>#N/A</v>
      </c>
      <c r="U57" s="561" t="e">
        <f>IF(VLOOKUP($X57,'Tabulka 2A'!$B$8:$G$51,'Tabulka 2A'!O$1,0)="","",VLOOKUP($X57,'Tabulka 2A'!$B$8:$G$51,'Tabulka 2A'!O$1,0))</f>
        <v>#N/A</v>
      </c>
      <c r="V57" s="561" t="e">
        <f>IF(VLOOKUP($X57,'Tabulka 2A'!$B$8:$G$51,'Tabulka 2A'!P$1,0)="","",VLOOKUP($X57,'Tabulka 2A'!$B$8:$G$51,'Tabulka 2A'!P$1,0))</f>
        <v>#N/A</v>
      </c>
      <c r="W57" s="561" t="e">
        <f>IF(VLOOKUP($X57,'Tabulka 2A'!$B$8:$G$51,'Tabulka 2A'!Q$1,0)="","",VLOOKUP($X57,'Tabulka 2A'!$B$8:$G$51,'Tabulka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2A'!$B$8:$B$51,1,0),"OK","check!!!!"),"check!!!!")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2A'!$B$8:$G$51,'Tabulka 2A'!M$1,0)="","",VLOOKUP($X58,'Tabulka 2A'!$B$8:$G$51,'Tabulka 2A'!M$1,0))</f>
        <v>#N/A</v>
      </c>
      <c r="T58" s="561" t="e">
        <f>IF(VLOOKUP($X58,'Tabulka 2A'!$B$8:$G$51,'Tabulka 2A'!N$1,0)="","",VLOOKUP($X58,'Tabulka 2A'!$B$8:$G$51,'Tabulka 2A'!N$1,0))</f>
        <v>#N/A</v>
      </c>
      <c r="U58" s="561" t="e">
        <f>IF(VLOOKUP($X58,'Tabulka 2A'!$B$8:$G$51,'Tabulka 2A'!O$1,0)="","",VLOOKUP($X58,'Tabulka 2A'!$B$8:$G$51,'Tabulka 2A'!O$1,0))</f>
        <v>#N/A</v>
      </c>
      <c r="V58" s="561" t="e">
        <f>IF(VLOOKUP($X58,'Tabulka 2A'!$B$8:$G$51,'Tabulka 2A'!P$1,0)="","",VLOOKUP($X58,'Tabulka 2A'!$B$8:$G$51,'Tabulka 2A'!P$1,0))</f>
        <v>#N/A</v>
      </c>
      <c r="W58" s="561" t="e">
        <f>IF(VLOOKUP($X58,'Tabulka 2A'!$B$8:$G$51,'Tabulka 2A'!Q$1,0)="","",VLOOKUP($X58,'Tabulka 2A'!$B$8:$G$51,'Tabulka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2A'!$B$8:$B$51,1,0),"OK","check!!!!"),"check!!!!")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2A'!$B$8:$G$51,'Tabulka 2A'!M$1,0)="","",VLOOKUP($X59,'Tabulka 2A'!$B$8:$G$51,'Tabulka 2A'!M$1,0))</f>
        <v>#N/A</v>
      </c>
      <c r="T59" s="561" t="e">
        <f>IF(VLOOKUP($X59,'Tabulka 2A'!$B$8:$G$51,'Tabulka 2A'!N$1,0)="","",VLOOKUP($X59,'Tabulka 2A'!$B$8:$G$51,'Tabulka 2A'!N$1,0))</f>
        <v>#N/A</v>
      </c>
      <c r="U59" s="561" t="e">
        <f>IF(VLOOKUP($X59,'Tabulka 2A'!$B$8:$G$51,'Tabulka 2A'!O$1,0)="","",VLOOKUP($X59,'Tabulka 2A'!$B$8:$G$51,'Tabulka 2A'!O$1,0))</f>
        <v>#N/A</v>
      </c>
      <c r="V59" s="561" t="e">
        <f>IF(VLOOKUP($X59,'Tabulka 2A'!$B$8:$G$51,'Tabulka 2A'!P$1,0)="","",VLOOKUP($X59,'Tabulka 2A'!$B$8:$G$51,'Tabulka 2A'!P$1,0))</f>
        <v>#N/A</v>
      </c>
      <c r="W59" s="561" t="e">
        <f>IF(VLOOKUP($X59,'Tabulka 2A'!$B$8:$G$51,'Tabulka 2A'!Q$1,0)="","",VLOOKUP($X59,'Tabulka 2A'!$B$8:$G$51,'Tabulka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2A'!$B$8:$B$51,1,0),"OK","check!!!!"),"check!!!!")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2A'!$B$8:$G$51,'Tabulka 2A'!M$1,0)="","",VLOOKUP($X60,'Tabulka 2A'!$B$8:$G$51,'Tabulka 2A'!M$1,0))</f>
        <v>#N/A</v>
      </c>
      <c r="T60" s="561" t="e">
        <f>IF(VLOOKUP($X60,'Tabulka 2A'!$B$8:$G$51,'Tabulka 2A'!N$1,0)="","",VLOOKUP($X60,'Tabulka 2A'!$B$8:$G$51,'Tabulka 2A'!N$1,0))</f>
        <v>#N/A</v>
      </c>
      <c r="U60" s="561" t="e">
        <f>IF(VLOOKUP($X60,'Tabulka 2A'!$B$8:$G$51,'Tabulka 2A'!O$1,0)="","",VLOOKUP($X60,'Tabulka 2A'!$B$8:$G$51,'Tabulka 2A'!O$1,0))</f>
        <v>#N/A</v>
      </c>
      <c r="V60" s="561" t="e">
        <f>IF(VLOOKUP($X60,'Tabulka 2A'!$B$8:$G$51,'Tabulka 2A'!P$1,0)="","",VLOOKUP($X60,'Tabulka 2A'!$B$8:$G$51,'Tabulka 2A'!P$1,0))</f>
        <v>#N/A</v>
      </c>
      <c r="W60" s="561" t="e">
        <f>IF(VLOOKUP($X60,'Tabulka 2A'!$B$8:$G$51,'Tabulka 2A'!Q$1,0)="","",VLOOKUP($X60,'Tabulka 2A'!$B$8:$G$51,'Tabulka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2A'!$B$8:$B$51,1,0),"OK","check!!!!"),"check!!!!")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2A'!$B$8:$G$51,'Tabulka 2A'!M$1,0)="","",VLOOKUP($X61,'Tabulka 2A'!$B$8:$G$51,'Tabulka 2A'!M$1,0))</f>
        <v>#N/A</v>
      </c>
      <c r="T61" s="561" t="e">
        <f>IF(VLOOKUP($X61,'Tabulka 2A'!$B$8:$G$51,'Tabulka 2A'!N$1,0)="","",VLOOKUP($X61,'Tabulka 2A'!$B$8:$G$51,'Tabulka 2A'!N$1,0))</f>
        <v>#N/A</v>
      </c>
      <c r="U61" s="561" t="e">
        <f>IF(VLOOKUP($X61,'Tabulka 2A'!$B$8:$G$51,'Tabulka 2A'!O$1,0)="","",VLOOKUP($X61,'Tabulka 2A'!$B$8:$G$51,'Tabulka 2A'!O$1,0))</f>
        <v>#N/A</v>
      </c>
      <c r="V61" s="561" t="e">
        <f>IF(VLOOKUP($X61,'Tabulka 2A'!$B$8:$G$51,'Tabulka 2A'!P$1,0)="","",VLOOKUP($X61,'Tabulka 2A'!$B$8:$G$51,'Tabulka 2A'!P$1,0))</f>
        <v>#N/A</v>
      </c>
      <c r="W61" s="561" t="e">
        <f>IF(VLOOKUP($X61,'Tabulka 2A'!$B$8:$G$51,'Tabulka 2A'!Q$1,0)="","",VLOOKUP($X61,'Tabulka 2A'!$B$8:$G$51,'Tabulka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2A'!$B$8:$B$51,1,0),"OK","check!!!!"),"check!!!!")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2A'!$B$8:$G$51,'Tabulka 2A'!M$1,0)="","",VLOOKUP($X62,'Tabulka 2A'!$B$8:$G$51,'Tabulka 2A'!M$1,0))</f>
        <v>#N/A</v>
      </c>
      <c r="T62" s="561" t="e">
        <f>IF(VLOOKUP($X62,'Tabulka 2A'!$B$8:$G$51,'Tabulka 2A'!N$1,0)="","",VLOOKUP($X62,'Tabulka 2A'!$B$8:$G$51,'Tabulka 2A'!N$1,0))</f>
        <v>#N/A</v>
      </c>
      <c r="U62" s="561" t="e">
        <f>IF(VLOOKUP($X62,'Tabulka 2A'!$B$8:$G$51,'Tabulka 2A'!O$1,0)="","",VLOOKUP($X62,'Tabulka 2A'!$B$8:$G$51,'Tabulka 2A'!O$1,0))</f>
        <v>#N/A</v>
      </c>
      <c r="V62" s="561" t="e">
        <f>IF(VLOOKUP($X62,'Tabulka 2A'!$B$8:$G$51,'Tabulka 2A'!P$1,0)="","",VLOOKUP($X62,'Tabulka 2A'!$B$8:$G$51,'Tabulka 2A'!P$1,0))</f>
        <v>#N/A</v>
      </c>
      <c r="W62" s="561" t="e">
        <f>IF(VLOOKUP($X62,'Tabulka 2A'!$B$8:$G$51,'Tabulka 2A'!Q$1,0)="","",VLOOKUP($X62,'Tabulka 2A'!$B$8:$G$51,'Tabulka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2A'!$B$8:$B$51,1,0),"OK","check!!!!"),"check!!!!")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2A'!$B$8:$G$51,'Tabulka 2A'!M$1,0)="","",VLOOKUP($X63,'Tabulka 2A'!$B$8:$G$51,'Tabulka 2A'!M$1,0))</f>
        <v>#N/A</v>
      </c>
      <c r="T63" s="561" t="e">
        <f>IF(VLOOKUP($X63,'Tabulka 2A'!$B$8:$G$51,'Tabulka 2A'!N$1,0)="","",VLOOKUP($X63,'Tabulka 2A'!$B$8:$G$51,'Tabulka 2A'!N$1,0))</f>
        <v>#N/A</v>
      </c>
      <c r="U63" s="561" t="e">
        <f>IF(VLOOKUP($X63,'Tabulka 2A'!$B$8:$G$51,'Tabulka 2A'!O$1,0)="","",VLOOKUP($X63,'Tabulka 2A'!$B$8:$G$51,'Tabulka 2A'!O$1,0))</f>
        <v>#N/A</v>
      </c>
      <c r="V63" s="561" t="e">
        <f>IF(VLOOKUP($X63,'Tabulka 2A'!$B$8:$G$51,'Tabulka 2A'!P$1,0)="","",VLOOKUP($X63,'Tabulka 2A'!$B$8:$G$51,'Tabulka 2A'!P$1,0))</f>
        <v>#N/A</v>
      </c>
      <c r="W63" s="561" t="e">
        <f>IF(VLOOKUP($X63,'Tabulka 2A'!$B$8:$G$51,'Tabulka 2A'!Q$1,0)="","",VLOOKUP($X63,'Tabulka 2A'!$B$8:$G$51,'Tabulka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2A'!$B$8:$B$51,1,0),"OK","check!!!!"),"check!!!!")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2A'!$B$8:$G$51,'Tabulka 2A'!M$1,0)="","",VLOOKUP($X64,'Tabulka 2A'!$B$8:$G$51,'Tabulka 2A'!M$1,0))</f>
        <v>#N/A</v>
      </c>
      <c r="T64" s="561" t="e">
        <f>IF(VLOOKUP($X64,'Tabulka 2A'!$B$8:$G$51,'Tabulka 2A'!N$1,0)="","",VLOOKUP($X64,'Tabulka 2A'!$B$8:$G$51,'Tabulka 2A'!N$1,0))</f>
        <v>#N/A</v>
      </c>
      <c r="U64" s="561" t="e">
        <f>IF(VLOOKUP($X64,'Tabulka 2A'!$B$8:$G$51,'Tabulka 2A'!O$1,0)="","",VLOOKUP($X64,'Tabulka 2A'!$B$8:$G$51,'Tabulka 2A'!O$1,0))</f>
        <v>#N/A</v>
      </c>
      <c r="V64" s="561" t="e">
        <f>IF(VLOOKUP($X64,'Tabulka 2A'!$B$8:$G$51,'Tabulka 2A'!P$1,0)="","",VLOOKUP($X64,'Tabulka 2A'!$B$8:$G$51,'Tabulka 2A'!P$1,0))</f>
        <v>#N/A</v>
      </c>
      <c r="W64" s="561" t="e">
        <f>IF(VLOOKUP($X64,'Tabulka 2A'!$B$8:$G$51,'Tabulka 2A'!Q$1,0)="","",VLOOKUP($X64,'Tabulka 2A'!$B$8:$G$51,'Tabulka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2A'!$B$8:$B$51,1,0),"OK","check!!!!"),"check!!!!")</f>
        <v>check!!!!</v>
      </c>
      <c r="AB64" s="562" t="str">
        <f>IF('Tabulka 2A'!B30=X64,"ok","check!!!!")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2A'!$B$8:$G$51,'Tabulka 2A'!M$1,0)="","",VLOOKUP($X65,'Tabulka 2A'!$B$8:$G$51,'Tabulka 2A'!M$1,0))</f>
        <v>#N/A</v>
      </c>
      <c r="T65" s="561" t="e">
        <f>IF(VLOOKUP($X65,'Tabulka 2A'!$B$8:$G$51,'Tabulka 2A'!N$1,0)="","",VLOOKUP($X65,'Tabulka 2A'!$B$8:$G$51,'Tabulka 2A'!N$1,0))</f>
        <v>#N/A</v>
      </c>
      <c r="U65" s="561" t="e">
        <f>IF(VLOOKUP($X65,'Tabulka 2A'!$B$8:$G$51,'Tabulka 2A'!O$1,0)="","",VLOOKUP($X65,'Tabulka 2A'!$B$8:$G$51,'Tabulka 2A'!O$1,0))</f>
        <v>#N/A</v>
      </c>
      <c r="V65" s="561" t="e">
        <f>IF(VLOOKUP($X65,'Tabulka 2A'!$B$8:$G$51,'Tabulka 2A'!P$1,0)="","",VLOOKUP($X65,'Tabulka 2A'!$B$8:$G$51,'Tabulka 2A'!P$1,0))</f>
        <v>#N/A</v>
      </c>
      <c r="W65" s="561" t="e">
        <f>IF(VLOOKUP($X65,'Tabulka 2A'!$B$8:$G$51,'Tabulka 2A'!Q$1,0)="","",VLOOKUP($X65,'Tabulka 2A'!$B$8:$G$51,'Tabulka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2A'!$B$8:$B$51,1,0),"OK","check!!!!"),"check!!!!")</f>
        <v>check!!!!</v>
      </c>
      <c r="AB65" s="562" t="str">
        <f>IF('Tabulka 2A'!B32=X65,"ok","check!!!!")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2A'!$B$8:$G$51,'Tabulka 2A'!M$1,0)="","",VLOOKUP($X66,'Tabulka 2A'!$B$8:$G$51,'Tabulka 2A'!M$1,0))</f>
        <v>#N/A</v>
      </c>
      <c r="T66" s="561" t="e">
        <f>IF(VLOOKUP($X66,'Tabulka 2A'!$B$8:$G$51,'Tabulka 2A'!N$1,0)="","",VLOOKUP($X66,'Tabulka 2A'!$B$8:$G$51,'Tabulka 2A'!N$1,0))</f>
        <v>#N/A</v>
      </c>
      <c r="U66" s="561" t="e">
        <f>IF(VLOOKUP($X66,'Tabulka 2A'!$B$8:$G$51,'Tabulka 2A'!O$1,0)="","",VLOOKUP($X66,'Tabulka 2A'!$B$8:$G$51,'Tabulka 2A'!O$1,0))</f>
        <v>#N/A</v>
      </c>
      <c r="V66" s="561" t="e">
        <f>IF(VLOOKUP($X66,'Tabulka 2A'!$B$8:$G$51,'Tabulka 2A'!P$1,0)="","",VLOOKUP($X66,'Tabulka 2A'!$B$8:$G$51,'Tabulka 2A'!P$1,0))</f>
        <v>#N/A</v>
      </c>
      <c r="W66" s="561" t="e">
        <f>IF(VLOOKUP($X66,'Tabulka 2A'!$B$8:$G$51,'Tabulka 2A'!Q$1,0)="","",VLOOKUP($X66,'Tabulka 2A'!$B$8:$G$51,'Tabulka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2A'!$B$8:$B$51,1,0),"OK","check!!!!"),"check!!!!")</f>
        <v>check!!!!</v>
      </c>
      <c r="AB66" s="562" t="str">
        <f>IF('Tabulka 2A'!B33=X66,"ok","check!!!!")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2A'!$B$8:$G$51,'Tabulka 2A'!M$1,0)="","",VLOOKUP($X67,'Tabulka 2A'!$B$8:$G$51,'Tabulka 2A'!M$1,0))</f>
        <v>#N/A</v>
      </c>
      <c r="T67" s="561" t="e">
        <f>IF(VLOOKUP($X67,'Tabulka 2A'!$B$8:$G$51,'Tabulka 2A'!N$1,0)="","",VLOOKUP($X67,'Tabulka 2A'!$B$8:$G$51,'Tabulka 2A'!N$1,0))</f>
        <v>#N/A</v>
      </c>
      <c r="U67" s="561" t="e">
        <f>IF(VLOOKUP($X67,'Tabulka 2A'!$B$8:$G$51,'Tabulka 2A'!O$1,0)="","",VLOOKUP($X67,'Tabulka 2A'!$B$8:$G$51,'Tabulka 2A'!O$1,0))</f>
        <v>#N/A</v>
      </c>
      <c r="V67" s="561" t="e">
        <f>IF(VLOOKUP($X67,'Tabulka 2A'!$B$8:$G$51,'Tabulka 2A'!P$1,0)="","",VLOOKUP($X67,'Tabulka 2A'!$B$8:$G$51,'Tabulka 2A'!P$1,0))</f>
        <v>#N/A</v>
      </c>
      <c r="W67" s="561" t="e">
        <f>IF(VLOOKUP($X67,'Tabulka 2A'!$B$8:$G$51,'Tabulka 2A'!Q$1,0)="","",VLOOKUP($X67,'Tabulka 2A'!$B$8:$G$51,'Tabulka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2A'!$B$8:$B$51,1,0),"OK","check!!!!"),"check!!!!")</f>
        <v>check!!!!</v>
      </c>
      <c r="AB67" s="562" t="str">
        <f>IF('Tabulka 2A'!B34=X67,"ok","check!!!!")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2A'!$B$8:$G$51,'Tabulka 2A'!M$1,0)="","",VLOOKUP($X68,'Tabulka 2A'!$B$8:$G$51,'Tabulka 2A'!M$1,0))</f>
        <v>#N/A</v>
      </c>
      <c r="T68" s="561" t="e">
        <f>IF(VLOOKUP($X68,'Tabulka 2A'!$B$8:$G$51,'Tabulka 2A'!N$1,0)="","",VLOOKUP($X68,'Tabulka 2A'!$B$8:$G$51,'Tabulka 2A'!N$1,0))</f>
        <v>#N/A</v>
      </c>
      <c r="U68" s="561" t="e">
        <f>IF(VLOOKUP($X68,'Tabulka 2A'!$B$8:$G$51,'Tabulka 2A'!O$1,0)="","",VLOOKUP($X68,'Tabulka 2A'!$B$8:$G$51,'Tabulka 2A'!O$1,0))</f>
        <v>#N/A</v>
      </c>
      <c r="V68" s="561" t="e">
        <f>IF(VLOOKUP($X68,'Tabulka 2A'!$B$8:$G$51,'Tabulka 2A'!P$1,0)="","",VLOOKUP($X68,'Tabulka 2A'!$B$8:$G$51,'Tabulka 2A'!P$1,0))</f>
        <v>#N/A</v>
      </c>
      <c r="W68" s="561" t="e">
        <f>IF(VLOOKUP($X68,'Tabulka 2A'!$B$8:$G$51,'Tabulka 2A'!Q$1,0)="","",VLOOKUP($X68,'Tabulka 2A'!$B$8:$G$51,'Tabulka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2A'!$B$8:$B$51,1,0),"OK","check!!!!"),"check!!!!")</f>
        <v>check!!!!</v>
      </c>
      <c r="AB68" s="562" t="str">
        <f>IF('Tabulka 2A'!B35=X68,"ok","check!!!!")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2A'!$B$8:$G$51,'Tabulka 2A'!M$1,0)="","",VLOOKUP($X69,'Tabulka 2A'!$B$8:$G$51,'Tabulka 2A'!M$1,0))</f>
        <v>#N/A</v>
      </c>
      <c r="T69" s="561" t="e">
        <f>IF(VLOOKUP($X69,'Tabulka 2A'!$B$8:$G$51,'Tabulka 2A'!N$1,0)="","",VLOOKUP($X69,'Tabulka 2A'!$B$8:$G$51,'Tabulka 2A'!N$1,0))</f>
        <v>#N/A</v>
      </c>
      <c r="U69" s="561" t="e">
        <f>IF(VLOOKUP($X69,'Tabulka 2A'!$B$8:$G$51,'Tabulka 2A'!O$1,0)="","",VLOOKUP($X69,'Tabulka 2A'!$B$8:$G$51,'Tabulka 2A'!O$1,0))</f>
        <v>#N/A</v>
      </c>
      <c r="V69" s="561" t="e">
        <f>IF(VLOOKUP($X69,'Tabulka 2A'!$B$8:$G$51,'Tabulka 2A'!P$1,0)="","",VLOOKUP($X69,'Tabulka 2A'!$B$8:$G$51,'Tabulka 2A'!P$1,0))</f>
        <v>#N/A</v>
      </c>
      <c r="W69" s="561" t="e">
        <f>IF(VLOOKUP($X69,'Tabulka 2A'!$B$8:$G$51,'Tabulka 2A'!Q$1,0)="","",VLOOKUP($X69,'Tabulka 2A'!$B$8:$G$51,'Tabulka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2A'!$B$8:$B$51,1,0),"OK","check!!!!"),"check!!!!")</f>
        <v>check!!!!</v>
      </c>
      <c r="AB69" s="562" t="str">
        <f>IF('Tabulka 2A'!B36=X69,"ok","check!!!!")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2A'!$B$8:$G$51,'Tabulka 2A'!M$1,0)="","",VLOOKUP($X70,'Tabulka 2A'!$B$8:$G$51,'Tabulka 2A'!M$1,0))</f>
        <v>#N/A</v>
      </c>
      <c r="T70" s="561" t="e">
        <f>IF(VLOOKUP($X70,'Tabulka 2A'!$B$8:$G$51,'Tabulka 2A'!N$1,0)="","",VLOOKUP($X70,'Tabulka 2A'!$B$8:$G$51,'Tabulka 2A'!N$1,0))</f>
        <v>#N/A</v>
      </c>
      <c r="U70" s="561" t="e">
        <f>IF(VLOOKUP($X70,'Tabulka 2A'!$B$8:$G$51,'Tabulka 2A'!O$1,0)="","",VLOOKUP($X70,'Tabulka 2A'!$B$8:$G$51,'Tabulka 2A'!O$1,0))</f>
        <v>#N/A</v>
      </c>
      <c r="V70" s="561" t="e">
        <f>IF(VLOOKUP($X70,'Tabulka 2A'!$B$8:$G$51,'Tabulka 2A'!P$1,0)="","",VLOOKUP($X70,'Tabulka 2A'!$B$8:$G$51,'Tabulka 2A'!P$1,0))</f>
        <v>#N/A</v>
      </c>
      <c r="W70" s="561" t="e">
        <f>IF(VLOOKUP($X70,'Tabulka 2A'!$B$8:$G$51,'Tabulka 2A'!Q$1,0)="","",VLOOKUP($X70,'Tabulka 2A'!$B$8:$G$51,'Tabulka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2A'!$B$8:$B$51,1,0),"OK","check!!!!"),"check!!!!")</f>
        <v>check!!!!</v>
      </c>
      <c r="AB70" s="562" t="str">
        <f>IF('Tabulka 2A'!B37=X70,"ok","check!!!!")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2A'!$B$8:$G$51,'Tabulka 2A'!M$1,0)="","",VLOOKUP($X71,'Tabulka 2A'!$B$8:$G$51,'Tabulka 2A'!M$1,0))</f>
        <v>#N/A</v>
      </c>
      <c r="T71" s="561" t="e">
        <f>IF(VLOOKUP($X71,'Tabulka 2A'!$B$8:$G$51,'Tabulka 2A'!N$1,0)="","",VLOOKUP($X71,'Tabulka 2A'!$B$8:$G$51,'Tabulka 2A'!N$1,0))</f>
        <v>#N/A</v>
      </c>
      <c r="U71" s="561" t="e">
        <f>IF(VLOOKUP($X71,'Tabulka 2A'!$B$8:$G$51,'Tabulka 2A'!O$1,0)="","",VLOOKUP($X71,'Tabulka 2A'!$B$8:$G$51,'Tabulka 2A'!O$1,0))</f>
        <v>#N/A</v>
      </c>
      <c r="V71" s="561" t="e">
        <f>IF(VLOOKUP($X71,'Tabulka 2A'!$B$8:$G$51,'Tabulka 2A'!P$1,0)="","",VLOOKUP($X71,'Tabulka 2A'!$B$8:$G$51,'Tabulka 2A'!P$1,0))</f>
        <v>#N/A</v>
      </c>
      <c r="W71" s="561" t="e">
        <f>IF(VLOOKUP($X71,'Tabulka 2A'!$B$8:$G$51,'Tabulka 2A'!Q$1,0)="","",VLOOKUP($X71,'Tabulka 2A'!$B$8:$G$51,'Tabulka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2A'!$B$8:$B$51,1,0),"OK","check!!!!"),"check!!!!")</f>
        <v>check!!!!</v>
      </c>
      <c r="AB71" s="562" t="str">
        <f>IF('Tabulka 2A'!B39=X71,"ok","check!!!!")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2A'!$B$8:$G$51,'Tabulka 2A'!M$1,0)="","",VLOOKUP($X72,'Tabulka 2A'!$B$8:$G$51,'Tabulka 2A'!M$1,0))</f>
        <v>#N/A</v>
      </c>
      <c r="T72" s="561" t="e">
        <f>IF(VLOOKUP($X72,'Tabulka 2A'!$B$8:$G$51,'Tabulka 2A'!N$1,0)="","",VLOOKUP($X72,'Tabulka 2A'!$B$8:$G$51,'Tabulka 2A'!N$1,0))</f>
        <v>#N/A</v>
      </c>
      <c r="U72" s="561" t="e">
        <f>IF(VLOOKUP($X72,'Tabulka 2A'!$B$8:$G$51,'Tabulka 2A'!O$1,0)="","",VLOOKUP($X72,'Tabulka 2A'!$B$8:$G$51,'Tabulka 2A'!O$1,0))</f>
        <v>#N/A</v>
      </c>
      <c r="V72" s="561" t="e">
        <f>IF(VLOOKUP($X72,'Tabulka 2A'!$B$8:$G$51,'Tabulka 2A'!P$1,0)="","",VLOOKUP($X72,'Tabulka 2A'!$B$8:$G$51,'Tabulka 2A'!P$1,0))</f>
        <v>#N/A</v>
      </c>
      <c r="W72" s="561" t="e">
        <f>IF(VLOOKUP($X72,'Tabulka 2A'!$B$8:$G$51,'Tabulka 2A'!Q$1,0)="","",VLOOKUP($X72,'Tabulka 2A'!$B$8:$G$51,'Tabulka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2A'!$B$8:$B$51,1,0),"OK","check!!!!"),"check!!!!")</f>
        <v>check!!!!</v>
      </c>
      <c r="AB72" s="562" t="str">
        <f>IF('Tabulka 2A'!B40=X72,"ok","check!!!!")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2A'!$B$8:$G$51,'Tabulka 2A'!M$1,0)="","",VLOOKUP($X73,'Tabulka 2A'!$B$8:$G$51,'Tabulka 2A'!M$1,0))</f>
        <v>#N/A</v>
      </c>
      <c r="T73" s="561" t="e">
        <f>IF(VLOOKUP($X73,'Tabulka 2A'!$B$8:$G$51,'Tabulka 2A'!N$1,0)="","",VLOOKUP($X73,'Tabulka 2A'!$B$8:$G$51,'Tabulka 2A'!N$1,0))</f>
        <v>#N/A</v>
      </c>
      <c r="U73" s="561" t="e">
        <f>IF(VLOOKUP($X73,'Tabulka 2A'!$B$8:$G$51,'Tabulka 2A'!O$1,0)="","",VLOOKUP($X73,'Tabulka 2A'!$B$8:$G$51,'Tabulka 2A'!O$1,0))</f>
        <v>#N/A</v>
      </c>
      <c r="V73" s="561" t="e">
        <f>IF(VLOOKUP($X73,'Tabulka 2A'!$B$8:$G$51,'Tabulka 2A'!P$1,0)="","",VLOOKUP($X73,'Tabulka 2A'!$B$8:$G$51,'Tabulka 2A'!P$1,0))</f>
        <v>#N/A</v>
      </c>
      <c r="W73" s="561" t="e">
        <f>IF(VLOOKUP($X73,'Tabulka 2A'!$B$8:$G$51,'Tabulka 2A'!Q$1,0)="","",VLOOKUP($X73,'Tabulka 2A'!$B$8:$G$51,'Tabulka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2A'!$B$8:$B$51,1,0),"OK","check!!!!"),"check!!!!")</f>
        <v>check!!!!</v>
      </c>
      <c r="AB73" s="562" t="str">
        <f>IF('Tabulka 2A'!B41=X73,"ok","check!!!!")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2A'!$B$8:$G$51,'Tabulka 2A'!M$1,0)="","",VLOOKUP($X74,'Tabulka 2A'!$B$8:$G$51,'Tabulka 2A'!M$1,0))</f>
        <v>#N/A</v>
      </c>
      <c r="T74" s="561" t="e">
        <f>IF(VLOOKUP($X74,'Tabulka 2A'!$B$8:$G$51,'Tabulka 2A'!N$1,0)="","",VLOOKUP($X74,'Tabulka 2A'!$B$8:$G$51,'Tabulka 2A'!N$1,0))</f>
        <v>#N/A</v>
      </c>
      <c r="U74" s="561" t="e">
        <f>IF(VLOOKUP($X74,'Tabulka 2A'!$B$8:$G$51,'Tabulka 2A'!O$1,0)="","",VLOOKUP($X74,'Tabulka 2A'!$B$8:$G$51,'Tabulka 2A'!O$1,0))</f>
        <v>#N/A</v>
      </c>
      <c r="V74" s="561" t="e">
        <f>IF(VLOOKUP($X74,'Tabulka 2A'!$B$8:$G$51,'Tabulka 2A'!P$1,0)="","",VLOOKUP($X74,'Tabulka 2A'!$B$8:$G$51,'Tabulka 2A'!P$1,0))</f>
        <v>#N/A</v>
      </c>
      <c r="W74" s="561" t="e">
        <f>IF(VLOOKUP($X74,'Tabulka 2A'!$B$8:$G$51,'Tabulka 2A'!Q$1,0)="","",VLOOKUP($X74,'Tabulka 2A'!$B$8:$G$51,'Tabulka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2A'!$B$8:$B$51,1,0),"OK","check!!!!"),"check!!!!")</f>
        <v>check!!!!</v>
      </c>
      <c r="AB74" s="562" t="str">
        <f>IF('Tabulka 2A'!B42=X74,"ok","check!!!!")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2A'!$B$8:$G$51,'Tabulka 2A'!M$1,0)="","",VLOOKUP($X75,'Tabulka 2A'!$B$8:$G$51,'Tabulka 2A'!M$1,0))</f>
        <v>#N/A</v>
      </c>
      <c r="T75" s="561" t="e">
        <f>IF(VLOOKUP($X75,'Tabulka 2A'!$B$8:$G$51,'Tabulka 2A'!N$1,0)="","",VLOOKUP($X75,'Tabulka 2A'!$B$8:$G$51,'Tabulka 2A'!N$1,0))</f>
        <v>#N/A</v>
      </c>
      <c r="U75" s="561" t="e">
        <f>IF(VLOOKUP($X75,'Tabulka 2A'!$B$8:$G$51,'Tabulka 2A'!O$1,0)="","",VLOOKUP($X75,'Tabulka 2A'!$B$8:$G$51,'Tabulka 2A'!O$1,0))</f>
        <v>#N/A</v>
      </c>
      <c r="V75" s="561" t="e">
        <f>IF(VLOOKUP($X75,'Tabulka 2A'!$B$8:$G$51,'Tabulka 2A'!P$1,0)="","",VLOOKUP($X75,'Tabulka 2A'!$B$8:$G$51,'Tabulka 2A'!P$1,0))</f>
        <v>#N/A</v>
      </c>
      <c r="W75" s="561" t="e">
        <f>IF(VLOOKUP($X75,'Tabulka 2A'!$B$8:$G$51,'Tabulka 2A'!Q$1,0)="","",VLOOKUP($X75,'Tabulka 2A'!$B$8:$G$51,'Tabulka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2A'!$B$8:$B$51,1,0),"OK","check!!!!"),"check!!!!")</f>
        <v>check!!!!</v>
      </c>
      <c r="AB75" s="562" t="str">
        <f>IF('Tabulka 2A'!B44=X75,"ok","check!!!!")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2A'!$B$8:$G$51,'Tabulka 2A'!M$1,0)="","",VLOOKUP($X76,'Tabulka 2A'!$B$8:$G$51,'Tabulka 2A'!M$1,0))</f>
        <v>#N/A</v>
      </c>
      <c r="T76" s="561" t="e">
        <f>IF(VLOOKUP($X76,'Tabulka 2A'!$B$8:$G$51,'Tabulka 2A'!N$1,0)="","",VLOOKUP($X76,'Tabulka 2A'!$B$8:$G$51,'Tabulka 2A'!N$1,0))</f>
        <v>#N/A</v>
      </c>
      <c r="U76" s="561" t="e">
        <f>IF(VLOOKUP($X76,'Tabulka 2A'!$B$8:$G$51,'Tabulka 2A'!O$1,0)="","",VLOOKUP($X76,'Tabulka 2A'!$B$8:$G$51,'Tabulka 2A'!O$1,0))</f>
        <v>#N/A</v>
      </c>
      <c r="V76" s="561" t="e">
        <f>IF(VLOOKUP($X76,'Tabulka 2A'!$B$8:$G$51,'Tabulka 2A'!P$1,0)="","",VLOOKUP($X76,'Tabulka 2A'!$B$8:$G$51,'Tabulka 2A'!P$1,0))</f>
        <v>#N/A</v>
      </c>
      <c r="W76" s="561" t="e">
        <f>IF(VLOOKUP($X76,'Tabulka 2A'!$B$8:$G$51,'Tabulka 2A'!Q$1,0)="","",VLOOKUP($X76,'Tabulka 2A'!$B$8:$G$51,'Tabulka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2A'!$B$8:$B$51,1,0),"OK","check!!!!"),"check!!!!")</f>
        <v>check!!!!</v>
      </c>
      <c r="AB76" s="562" t="str">
        <f>IF('Tabulka 2A'!B45=X76,"ok","check!!!!")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2A'!$B$8:$G$51,'Tabulka 2A'!M$1,0)="","",VLOOKUP($X77,'Tabulka 2A'!$B$8:$G$51,'Tabulka 2A'!M$1,0))</f>
        <v>#N/A</v>
      </c>
      <c r="T77" s="561" t="e">
        <f>IF(VLOOKUP($X77,'Tabulka 2A'!$B$8:$G$51,'Tabulka 2A'!N$1,0)="","",VLOOKUP($X77,'Tabulka 2A'!$B$8:$G$51,'Tabulka 2A'!N$1,0))</f>
        <v>#N/A</v>
      </c>
      <c r="U77" s="561" t="e">
        <f>IF(VLOOKUP($X77,'Tabulka 2A'!$B$8:$G$51,'Tabulka 2A'!O$1,0)="","",VLOOKUP($X77,'Tabulka 2A'!$B$8:$G$51,'Tabulka 2A'!O$1,0))</f>
        <v>#N/A</v>
      </c>
      <c r="V77" s="561" t="e">
        <f>IF(VLOOKUP($X77,'Tabulka 2A'!$B$8:$G$51,'Tabulka 2A'!P$1,0)="","",VLOOKUP($X77,'Tabulka 2A'!$B$8:$G$51,'Tabulka 2A'!P$1,0))</f>
        <v>#N/A</v>
      </c>
      <c r="W77" s="561" t="e">
        <f>IF(VLOOKUP($X77,'Tabulka 2A'!$B$8:$G$51,'Tabulka 2A'!Q$1,0)="","",VLOOKUP($X77,'Tabulka 2A'!$B$8:$G$51,'Tabulka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2A'!$B$8:$B$51,1,0),"OK","check!!!!"),"check!!!!")</f>
        <v>check!!!!</v>
      </c>
      <c r="AB77" s="562" t="str">
        <f>IF('Tabulka 2A'!B46=X77,"ok","check!!!!")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2A'!$B$8:$G$51,'Tabulka 2A'!M$1,0)="","",VLOOKUP($X78,'Tabulka 2A'!$B$8:$G$51,'Tabulka 2A'!M$1,0))</f>
        <v>#N/A</v>
      </c>
      <c r="T78" s="561" t="e">
        <f>IF(VLOOKUP($X78,'Tabulka 2A'!$B$8:$G$51,'Tabulka 2A'!N$1,0)="","",VLOOKUP($X78,'Tabulka 2A'!$B$8:$G$51,'Tabulka 2A'!N$1,0))</f>
        <v>#N/A</v>
      </c>
      <c r="U78" s="561" t="e">
        <f>IF(VLOOKUP($X78,'Tabulka 2A'!$B$8:$G$51,'Tabulka 2A'!O$1,0)="","",VLOOKUP($X78,'Tabulka 2A'!$B$8:$G$51,'Tabulka 2A'!O$1,0))</f>
        <v>#N/A</v>
      </c>
      <c r="V78" s="561" t="e">
        <f>IF(VLOOKUP($X78,'Tabulka 2A'!$B$8:$G$51,'Tabulka 2A'!P$1,0)="","",VLOOKUP($X78,'Tabulka 2A'!$B$8:$G$51,'Tabulka 2A'!P$1,0))</f>
        <v>#N/A</v>
      </c>
      <c r="W78" s="561" t="e">
        <f>IF(VLOOKUP($X78,'Tabulka 2A'!$B$8:$G$51,'Tabulka 2A'!Q$1,0)="","",VLOOKUP($X78,'Tabulka 2A'!$B$8:$G$51,'Tabulka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2A'!$B$8:$B$51,1,0),"OK","check!!!!"),"check!!!!")</f>
        <v>check!!!!</v>
      </c>
      <c r="AB78" s="562" t="str">
        <f>IF('Tabulka 2A'!B47=X78,"ok","check!!!!")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2A'!$B$8:$G$51,'Tabulka 2A'!M$1,0)="","",VLOOKUP($X79,'Tabulka 2A'!$B$8:$G$51,'Tabulka 2A'!M$1,0))</f>
        <v>#N/A</v>
      </c>
      <c r="T79" s="561" t="e">
        <f>IF(VLOOKUP($X79,'Tabulka 2A'!$B$8:$G$51,'Tabulka 2A'!N$1,0)="","",VLOOKUP($X79,'Tabulka 2A'!$B$8:$G$51,'Tabulka 2A'!N$1,0))</f>
        <v>#N/A</v>
      </c>
      <c r="U79" s="561" t="e">
        <f>IF(VLOOKUP($X79,'Tabulka 2A'!$B$8:$G$51,'Tabulka 2A'!O$1,0)="","",VLOOKUP($X79,'Tabulka 2A'!$B$8:$G$51,'Tabulka 2A'!O$1,0))</f>
        <v>#N/A</v>
      </c>
      <c r="V79" s="561" t="e">
        <f>IF(VLOOKUP($X79,'Tabulka 2A'!$B$8:$G$51,'Tabulka 2A'!P$1,0)="","",VLOOKUP($X79,'Tabulka 2A'!$B$8:$G$51,'Tabulka 2A'!P$1,0))</f>
        <v>#N/A</v>
      </c>
      <c r="W79" s="561" t="e">
        <f>IF(VLOOKUP($X79,'Tabulka 2A'!$B$8:$G$51,'Tabulka 2A'!Q$1,0)="","",VLOOKUP($X79,'Tabulka 2A'!$B$8:$G$51,'Tabulka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2A'!$B$8:$B$51,1,0),"OK","check!!!!"),"check!!!!")</f>
        <v>check!!!!</v>
      </c>
      <c r="AB79" s="562" t="str">
        <f>IF('Tabulka 2A'!B48=X79,"ok","check!!!!")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2A'!$B$8:$G$51,'Tabulka 2A'!M$1,0)="","",VLOOKUP($X80,'Tabulka 2A'!$B$8:$G$51,'Tabulka 2A'!M$1,0))</f>
        <v>#N/A</v>
      </c>
      <c r="T80" s="561" t="e">
        <f>IF(VLOOKUP($X80,'Tabulka 2A'!$B$8:$G$51,'Tabulka 2A'!N$1,0)="","",VLOOKUP($X80,'Tabulka 2A'!$B$8:$G$51,'Tabulka 2A'!N$1,0))</f>
        <v>#N/A</v>
      </c>
      <c r="U80" s="561" t="e">
        <f>IF(VLOOKUP($X80,'Tabulka 2A'!$B$8:$G$51,'Tabulka 2A'!O$1,0)="","",VLOOKUP($X80,'Tabulka 2A'!$B$8:$G$51,'Tabulka 2A'!O$1,0))</f>
        <v>#N/A</v>
      </c>
      <c r="V80" s="561" t="e">
        <f>IF(VLOOKUP($X80,'Tabulka 2A'!$B$8:$G$51,'Tabulka 2A'!P$1,0)="","",VLOOKUP($X80,'Tabulka 2A'!$B$8:$G$51,'Tabulka 2A'!P$1,0))</f>
        <v>#N/A</v>
      </c>
      <c r="W80" s="561" t="e">
        <f>IF(VLOOKUP($X80,'Tabulka 2A'!$B$8:$G$51,'Tabulka 2A'!Q$1,0)="","",VLOOKUP($X80,'Tabulka 2A'!$B$8:$G$51,'Tabulka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2A'!$B$8:$B$51,1,0),"OK","check!!!!"),"check!!!!")</f>
        <v>check!!!!</v>
      </c>
      <c r="AB80" s="562" t="str">
        <f>IF('Tabulka 2A'!B49=X80,"ok","check!!!!")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2A'!$B$8:$G$51,'Tabulka 2A'!M$1,0)="","",VLOOKUP($X81,'Tabulka 2A'!$B$8:$G$51,'Tabulka 2A'!M$1,0))</f>
        <v>#N/A</v>
      </c>
      <c r="T81" s="561" t="e">
        <f>IF(VLOOKUP($X81,'Tabulka 2A'!$B$8:$G$51,'Tabulka 2A'!N$1,0)="","",VLOOKUP($X81,'Tabulka 2A'!$B$8:$G$51,'Tabulka 2A'!N$1,0))</f>
        <v>#N/A</v>
      </c>
      <c r="U81" s="561" t="e">
        <f>IF(VLOOKUP($X81,'Tabulka 2A'!$B$8:$G$51,'Tabulka 2A'!O$1,0)="","",VLOOKUP($X81,'Tabulka 2A'!$B$8:$G$51,'Tabulka 2A'!O$1,0))</f>
        <v>#N/A</v>
      </c>
      <c r="V81" s="561" t="e">
        <f>IF(VLOOKUP($X81,'Tabulka 2A'!$B$8:$G$51,'Tabulka 2A'!P$1,0)="","",VLOOKUP($X81,'Tabulka 2A'!$B$8:$G$51,'Tabulka 2A'!P$1,0))</f>
        <v>#N/A</v>
      </c>
      <c r="W81" s="561" t="e">
        <f>IF(VLOOKUP($X81,'Tabulka 2A'!$B$8:$G$51,'Tabulka 2A'!Q$1,0)="","",VLOOKUP($X81,'Tabulka 2A'!$B$8:$G$51,'Tabulka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2A'!$B$8:$B$51,1,0),"OK","check!!!!"),"check!!!!")</f>
        <v>check!!!!</v>
      </c>
      <c r="AB81" s="562" t="str">
        <f>IF('Tabulka 2A'!B51=X81,"ok","check!!!!")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G10" sqref="G10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700</v>
      </c>
      <c r="D1" s="266"/>
      <c r="I1" s="14"/>
      <c r="J1" s="1119" t="s">
        <v>901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8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2015</v>
      </c>
      <c r="F5" s="347">
        <v>2016</v>
      </c>
      <c r="G5" s="347">
        <v>2017</v>
      </c>
      <c r="H5" s="347">
        <v>2018</v>
      </c>
      <c r="I5" s="16"/>
    </row>
    <row r="6" spans="1:16" ht="15.75">
      <c r="A6" s="277"/>
      <c r="B6" s="280"/>
      <c r="C6" s="281" t="str">
        <f>'Titulní stránka'!E14</f>
        <v>Datum: 15/04/2019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-28260</v>
      </c>
      <c r="F10" s="90">
        <v>34274</v>
      </c>
      <c r="G10" s="90">
        <v>78765</v>
      </c>
      <c r="H10" s="605">
        <v>47427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-56165</v>
      </c>
      <c r="F11" s="91">
        <v>-20271</v>
      </c>
      <c r="G11" s="91">
        <v>28673</v>
      </c>
      <c r="H11" s="91">
        <v>12024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708</v>
      </c>
      <c r="F12" s="92" t="s">
        <v>708</v>
      </c>
      <c r="G12" s="92" t="s">
        <v>708</v>
      </c>
      <c r="H12" s="92" t="s">
        <v>708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25992</v>
      </c>
      <c r="F13" s="92">
        <v>49659</v>
      </c>
      <c r="G13" s="92">
        <v>41910</v>
      </c>
      <c r="H13" s="92">
        <v>19020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1913</v>
      </c>
      <c r="F14" s="92">
        <v>4886</v>
      </c>
      <c r="G14" s="92">
        <v>8182</v>
      </c>
      <c r="H14" s="92">
        <v>16383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701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1836255</v>
      </c>
      <c r="F18" s="104">
        <f t="shared" ref="F18:H18" si="0">SUM(F20,F21,F24)</f>
        <v>1754883</v>
      </c>
      <c r="G18" s="104">
        <f t="shared" si="0"/>
        <v>1749532</v>
      </c>
      <c r="H18" s="605">
        <f t="shared" si="0"/>
        <v>1735076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5364</v>
      </c>
      <c r="F20" s="107">
        <v>8502</v>
      </c>
      <c r="G20" s="107">
        <v>5911</v>
      </c>
      <c r="H20" s="107">
        <v>8675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1648330</v>
      </c>
      <c r="F21" s="108">
        <f t="shared" ref="F21:H21" si="1">SUM(F22:F23)</f>
        <v>1593074</v>
      </c>
      <c r="G21" s="108">
        <f t="shared" si="1"/>
        <v>1602348</v>
      </c>
      <c r="H21" s="108">
        <f t="shared" si="1"/>
        <v>1554576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84276</v>
      </c>
      <c r="F22" s="109">
        <v>4763</v>
      </c>
      <c r="G22" s="109">
        <v>44153</v>
      </c>
      <c r="H22" s="109">
        <v>4576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1564054</v>
      </c>
      <c r="F23" s="108">
        <v>1588311</v>
      </c>
      <c r="G23" s="108">
        <v>1558195</v>
      </c>
      <c r="H23" s="108">
        <v>1550000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182561</v>
      </c>
      <c r="F24" s="108">
        <f t="shared" ref="F24:H24" si="2">SUM(F25:F26)</f>
        <v>153307</v>
      </c>
      <c r="G24" s="108">
        <f t="shared" si="2"/>
        <v>141273</v>
      </c>
      <c r="H24" s="108">
        <f t="shared" si="2"/>
        <v>171825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9290</v>
      </c>
      <c r="F25" s="108">
        <v>2907</v>
      </c>
      <c r="G25" s="108">
        <v>3045</v>
      </c>
      <c r="H25" s="108">
        <v>45449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173271</v>
      </c>
      <c r="F26" s="107">
        <v>150400</v>
      </c>
      <c r="G26" s="107">
        <v>138228</v>
      </c>
      <c r="H26" s="107">
        <v>126376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236312</v>
      </c>
      <c r="F31" s="108">
        <v>155201</v>
      </c>
      <c r="G31" s="108">
        <v>171113</v>
      </c>
      <c r="H31" s="108">
        <v>218484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49002</v>
      </c>
      <c r="F32" s="108">
        <v>43793</v>
      </c>
      <c r="G32" s="108">
        <v>37799</v>
      </c>
      <c r="H32" s="108">
        <v>40097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4595783</v>
      </c>
      <c r="F35" s="104">
        <v>4767990</v>
      </c>
      <c r="G35" s="104">
        <v>5047267</v>
      </c>
      <c r="H35" s="605">
        <v>5304386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5"/>
      <c r="F38" s="1125"/>
      <c r="G38" s="1125"/>
      <c r="H38" s="1125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3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3"/>
      <c r="G41" s="1133"/>
      <c r="H41" s="1133"/>
      <c r="I41" s="236"/>
    </row>
    <row r="42" spans="1:9">
      <c r="A42" s="263"/>
      <c r="B42" s="264"/>
      <c r="C42" s="237" t="s">
        <v>577</v>
      </c>
      <c r="D42" s="238"/>
      <c r="E42" s="1134"/>
      <c r="F42" s="1134"/>
      <c r="G42" s="1134"/>
      <c r="H42" s="1134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H23" sqref="H23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9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8"/>
      <c r="C1" s="1066" t="s">
        <v>888</v>
      </c>
      <c r="D1" s="690"/>
      <c r="I1" s="1065"/>
      <c r="J1" s="1119" t="s">
        <v>902</v>
      </c>
      <c r="K1" s="617" t="s">
        <v>714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4"/>
      <c r="D2" s="799"/>
      <c r="J2" s="619"/>
      <c r="K2" s="617" t="s">
        <v>716</v>
      </c>
    </row>
    <row r="3" spans="1:16" ht="11.25" customHeight="1" thickTop="1">
      <c r="A3" s="1063"/>
      <c r="B3" s="1062"/>
      <c r="C3" s="1061"/>
      <c r="D3" s="624"/>
      <c r="E3" s="625"/>
      <c r="F3" s="625"/>
      <c r="G3" s="625"/>
      <c r="H3" s="625"/>
      <c r="I3" s="626"/>
      <c r="J3" s="619"/>
      <c r="K3" s="617" t="s">
        <v>717</v>
      </c>
    </row>
    <row r="4" spans="1:16" ht="18.75">
      <c r="A4" s="844"/>
      <c r="B4" s="991"/>
      <c r="C4" s="702" t="str">
        <f>'Cover page'!E13</f>
        <v>Member state: Czechia</v>
      </c>
      <c r="D4" s="1060"/>
      <c r="E4" s="1059" t="s">
        <v>718</v>
      </c>
      <c r="F4" s="1057"/>
      <c r="G4" s="1058"/>
      <c r="H4" s="1057"/>
      <c r="I4" s="989"/>
    </row>
    <row r="5" spans="1:16" ht="15.75">
      <c r="A5" s="707"/>
      <c r="B5" s="949"/>
      <c r="C5" s="709" t="s">
        <v>719</v>
      </c>
      <c r="D5" s="1056" t="s">
        <v>267</v>
      </c>
      <c r="E5" s="347">
        <v>2015</v>
      </c>
      <c r="F5" s="347">
        <v>2016</v>
      </c>
      <c r="G5" s="347">
        <v>2017</v>
      </c>
      <c r="H5" s="347">
        <v>2018</v>
      </c>
      <c r="I5" s="989"/>
    </row>
    <row r="6" spans="1:16" ht="15.75">
      <c r="A6" s="707"/>
      <c r="B6" s="657"/>
      <c r="C6" s="713" t="str">
        <f>'Cover page'!E14</f>
        <v>Date: 15/04/2019</v>
      </c>
      <c r="D6" s="1056" t="s">
        <v>887</v>
      </c>
      <c r="E6" s="1055"/>
      <c r="F6" s="1055"/>
      <c r="G6" s="1055"/>
      <c r="H6" s="1055"/>
      <c r="I6" s="989"/>
    </row>
    <row r="7" spans="1:16" ht="16.5" thickBot="1">
      <c r="A7" s="844"/>
      <c r="B7" s="991"/>
      <c r="C7" s="982"/>
      <c r="D7" s="1054"/>
      <c r="E7" s="1053"/>
      <c r="F7" s="1053"/>
      <c r="G7" s="1053"/>
      <c r="H7" s="1053"/>
      <c r="I7" s="989"/>
    </row>
    <row r="8" spans="1:16" ht="15.75">
      <c r="A8" s="707"/>
      <c r="B8" s="1052"/>
      <c r="C8" s="1000"/>
      <c r="D8" s="1051"/>
      <c r="E8" s="888" t="s">
        <v>717</v>
      </c>
      <c r="F8" s="888" t="s">
        <v>717</v>
      </c>
      <c r="G8" s="888" t="s">
        <v>716</v>
      </c>
      <c r="H8" s="888" t="s">
        <v>714</v>
      </c>
      <c r="I8" s="989"/>
    </row>
    <row r="9" spans="1:16" ht="16.5" thickBot="1">
      <c r="A9" s="927"/>
      <c r="B9" s="929"/>
      <c r="C9" s="1011" t="s">
        <v>886</v>
      </c>
      <c r="D9" s="1050" t="s">
        <v>268</v>
      </c>
      <c r="E9" s="1049"/>
      <c r="F9" s="1048"/>
      <c r="G9" s="1048"/>
      <c r="H9" s="1048"/>
      <c r="I9" s="989"/>
    </row>
    <row r="10" spans="1:16" ht="17.25" thickTop="1" thickBot="1">
      <c r="A10" s="627" t="s">
        <v>61</v>
      </c>
      <c r="B10" s="722"/>
      <c r="C10" s="1047" t="s">
        <v>885</v>
      </c>
      <c r="D10" s="1046" t="s">
        <v>1</v>
      </c>
      <c r="E10" s="1045">
        <v>-28260</v>
      </c>
      <c r="F10" s="1044">
        <v>34274</v>
      </c>
      <c r="G10" s="1044">
        <v>78765</v>
      </c>
      <c r="H10" s="1044">
        <v>47427</v>
      </c>
      <c r="I10" s="989"/>
    </row>
    <row r="11" spans="1:16" ht="16.5" thickTop="1">
      <c r="A11" s="627" t="s">
        <v>62</v>
      </c>
      <c r="B11" s="722"/>
      <c r="C11" s="1043" t="s">
        <v>884</v>
      </c>
      <c r="D11" s="1042" t="s">
        <v>2</v>
      </c>
      <c r="E11" s="1041">
        <v>-56165</v>
      </c>
      <c r="F11" s="1041">
        <v>-20271</v>
      </c>
      <c r="G11" s="1041">
        <v>28673</v>
      </c>
      <c r="H11" s="1041">
        <v>12024</v>
      </c>
      <c r="I11" s="989"/>
    </row>
    <row r="12" spans="1:16" ht="15.75">
      <c r="A12" s="627" t="s">
        <v>63</v>
      </c>
      <c r="B12" s="722"/>
      <c r="C12" s="1040" t="s">
        <v>883</v>
      </c>
      <c r="D12" s="1006" t="s">
        <v>3</v>
      </c>
      <c r="E12" s="1039" t="s">
        <v>708</v>
      </c>
      <c r="F12" s="1039" t="s">
        <v>708</v>
      </c>
      <c r="G12" s="1039" t="s">
        <v>708</v>
      </c>
      <c r="H12" s="1039" t="s">
        <v>708</v>
      </c>
      <c r="I12" s="989"/>
    </row>
    <row r="13" spans="1:16" ht="15.75">
      <c r="A13" s="627" t="s">
        <v>64</v>
      </c>
      <c r="B13" s="722"/>
      <c r="C13" s="1040" t="s">
        <v>882</v>
      </c>
      <c r="D13" s="1006" t="s">
        <v>4</v>
      </c>
      <c r="E13" s="1039">
        <v>25992</v>
      </c>
      <c r="F13" s="1039">
        <v>49659</v>
      </c>
      <c r="G13" s="1039">
        <v>41910</v>
      </c>
      <c r="H13" s="1039">
        <v>19020</v>
      </c>
      <c r="I13" s="989"/>
    </row>
    <row r="14" spans="1:16" ht="15.75">
      <c r="A14" s="627" t="s">
        <v>65</v>
      </c>
      <c r="B14" s="722"/>
      <c r="C14" s="1040" t="s">
        <v>881</v>
      </c>
      <c r="D14" s="1006" t="s">
        <v>5</v>
      </c>
      <c r="E14" s="1039">
        <v>1913</v>
      </c>
      <c r="F14" s="1039">
        <v>4886</v>
      </c>
      <c r="G14" s="1039">
        <v>8182</v>
      </c>
      <c r="H14" s="1039">
        <v>16383</v>
      </c>
      <c r="I14" s="989"/>
    </row>
    <row r="15" spans="1:16" ht="16.5" thickBot="1">
      <c r="A15" s="627"/>
      <c r="B15" s="722"/>
      <c r="C15" s="1038"/>
      <c r="D15" s="1037"/>
      <c r="E15" s="1036"/>
      <c r="F15" s="1035"/>
      <c r="G15" s="1035"/>
      <c r="H15" s="1035"/>
      <c r="I15" s="989"/>
    </row>
    <row r="16" spans="1:16" ht="15.75">
      <c r="A16" s="627"/>
      <c r="B16" s="722"/>
      <c r="C16" s="1034"/>
      <c r="D16" s="1033"/>
      <c r="E16" s="888" t="s">
        <v>717</v>
      </c>
      <c r="F16" s="888" t="s">
        <v>717</v>
      </c>
      <c r="G16" s="888" t="s">
        <v>716</v>
      </c>
      <c r="H16" s="888" t="s">
        <v>714</v>
      </c>
      <c r="I16" s="989"/>
    </row>
    <row r="17" spans="1:13" ht="16.5" thickBot="1">
      <c r="A17" s="627"/>
      <c r="B17" s="722"/>
      <c r="C17" s="1011" t="s">
        <v>880</v>
      </c>
      <c r="D17" s="1010"/>
      <c r="E17" s="1032"/>
      <c r="F17" s="1031"/>
      <c r="G17" s="1031"/>
      <c r="H17" s="1031"/>
      <c r="I17" s="989"/>
    </row>
    <row r="18" spans="1:13" ht="17.25" thickTop="1" thickBot="1">
      <c r="A18" s="627" t="s">
        <v>66</v>
      </c>
      <c r="B18" s="722"/>
      <c r="C18" s="996" t="s">
        <v>879</v>
      </c>
      <c r="D18" s="1030"/>
      <c r="E18" s="1029">
        <f>SUM(E20,E21,E24)</f>
        <v>1836255</v>
      </c>
      <c r="F18" s="993">
        <f>SUM(F20,F21,F24)</f>
        <v>1754883</v>
      </c>
      <c r="G18" s="993">
        <f>SUM(G20,G21,G24)</f>
        <v>1749532</v>
      </c>
      <c r="H18" s="993">
        <f>SUM(H20,H21,H24)</f>
        <v>1735076</v>
      </c>
      <c r="I18" s="989"/>
    </row>
    <row r="19" spans="1:13" ht="16.5" thickTop="1">
      <c r="A19" s="627"/>
      <c r="B19" s="722"/>
      <c r="C19" s="1028" t="s">
        <v>878</v>
      </c>
      <c r="D19" s="1027"/>
      <c r="E19" s="1002"/>
      <c r="F19" s="1009"/>
      <c r="G19" s="1009"/>
      <c r="H19" s="1009"/>
      <c r="I19" s="989"/>
    </row>
    <row r="20" spans="1:13" ht="15.75">
      <c r="A20" s="627" t="s">
        <v>67</v>
      </c>
      <c r="B20" s="722"/>
      <c r="C20" s="1024" t="s">
        <v>877</v>
      </c>
      <c r="D20" s="1006" t="s">
        <v>6</v>
      </c>
      <c r="E20" s="1020">
        <v>5364</v>
      </c>
      <c r="F20" s="1020">
        <v>8502</v>
      </c>
      <c r="G20" s="1020">
        <v>5911</v>
      </c>
      <c r="H20" s="1020">
        <v>8675</v>
      </c>
      <c r="I20" s="989"/>
    </row>
    <row r="21" spans="1:13" ht="15.75">
      <c r="A21" s="1008" t="s">
        <v>291</v>
      </c>
      <c r="B21" s="722"/>
      <c r="C21" s="1024" t="s">
        <v>876</v>
      </c>
      <c r="D21" s="1006" t="s">
        <v>266</v>
      </c>
      <c r="E21" s="1005">
        <f>SUM(E22:E23)</f>
        <v>1648330</v>
      </c>
      <c r="F21" s="1005">
        <f>SUM(F22:F23)</f>
        <v>1593074</v>
      </c>
      <c r="G21" s="1005">
        <f>SUM(G22:G23)</f>
        <v>1602348</v>
      </c>
      <c r="H21" s="1005">
        <f>SUM(H22:H23)</f>
        <v>1554576</v>
      </c>
      <c r="I21" s="989"/>
    </row>
    <row r="22" spans="1:13" ht="15.75">
      <c r="A22" s="1008" t="s">
        <v>292</v>
      </c>
      <c r="B22" s="722"/>
      <c r="C22" s="1023" t="s">
        <v>874</v>
      </c>
      <c r="D22" s="1006" t="s">
        <v>269</v>
      </c>
      <c r="E22" s="1026">
        <v>84276</v>
      </c>
      <c r="F22" s="1026">
        <v>4763</v>
      </c>
      <c r="G22" s="1026">
        <v>44153</v>
      </c>
      <c r="H22" s="1026">
        <v>4576</v>
      </c>
      <c r="I22" s="989"/>
    </row>
    <row r="23" spans="1:13" ht="15.75">
      <c r="A23" s="1008" t="s">
        <v>293</v>
      </c>
      <c r="B23" s="722"/>
      <c r="C23" s="1025" t="s">
        <v>873</v>
      </c>
      <c r="D23" s="1006" t="s">
        <v>270</v>
      </c>
      <c r="E23" s="1005">
        <v>1564054</v>
      </c>
      <c r="F23" s="1005">
        <v>1588311</v>
      </c>
      <c r="G23" s="1005">
        <v>1558195</v>
      </c>
      <c r="H23" s="1005">
        <v>1550000</v>
      </c>
      <c r="I23" s="989"/>
    </row>
    <row r="24" spans="1:13" ht="15.75">
      <c r="A24" s="627" t="s">
        <v>68</v>
      </c>
      <c r="B24" s="722"/>
      <c r="C24" s="1024" t="s">
        <v>875</v>
      </c>
      <c r="D24" s="1006" t="s">
        <v>7</v>
      </c>
      <c r="E24" s="1005">
        <f>SUM(E25:E26)</f>
        <v>182561</v>
      </c>
      <c r="F24" s="1005">
        <f>SUM(F25:F26)</f>
        <v>153307</v>
      </c>
      <c r="G24" s="1005">
        <f>SUM(G25:G26)</f>
        <v>141273</v>
      </c>
      <c r="H24" s="1005">
        <f>SUM(H25:H26)</f>
        <v>171825</v>
      </c>
      <c r="I24" s="989"/>
      <c r="M24" s="1022"/>
    </row>
    <row r="25" spans="1:13" ht="15.75">
      <c r="A25" s="627" t="s">
        <v>69</v>
      </c>
      <c r="B25" s="722"/>
      <c r="C25" s="1023" t="s">
        <v>874</v>
      </c>
      <c r="D25" s="1006" t="s">
        <v>8</v>
      </c>
      <c r="E25" s="1005">
        <v>9290</v>
      </c>
      <c r="F25" s="1005">
        <v>2907</v>
      </c>
      <c r="G25" s="1005">
        <v>3045</v>
      </c>
      <c r="H25" s="1005">
        <v>45449</v>
      </c>
      <c r="I25" s="989"/>
      <c r="M25" s="1022"/>
    </row>
    <row r="26" spans="1:13" ht="15.75">
      <c r="A26" s="627" t="s">
        <v>70</v>
      </c>
      <c r="B26" s="722"/>
      <c r="C26" s="1021" t="s">
        <v>873</v>
      </c>
      <c r="D26" s="1006" t="s">
        <v>9</v>
      </c>
      <c r="E26" s="1005">
        <v>173271</v>
      </c>
      <c r="F26" s="1020">
        <v>150400</v>
      </c>
      <c r="G26" s="1020">
        <v>138228</v>
      </c>
      <c r="H26" s="1020">
        <v>126376</v>
      </c>
      <c r="I26" s="989"/>
    </row>
    <row r="27" spans="1:13">
      <c r="A27" s="627"/>
      <c r="B27" s="722"/>
      <c r="C27" s="923"/>
      <c r="D27" s="1014"/>
      <c r="E27" s="1019"/>
      <c r="F27" s="1018"/>
      <c r="G27" s="1018"/>
      <c r="H27" s="1018"/>
      <c r="I27" s="989"/>
    </row>
    <row r="28" spans="1:13" ht="15.75" thickBot="1">
      <c r="A28" s="627"/>
      <c r="B28" s="722"/>
      <c r="C28" s="1017"/>
      <c r="D28" s="1016"/>
      <c r="E28" s="1015"/>
      <c r="F28" s="1001"/>
      <c r="G28" s="1001"/>
      <c r="H28" s="1001"/>
      <c r="I28" s="989"/>
    </row>
    <row r="29" spans="1:13">
      <c r="A29" s="627"/>
      <c r="B29" s="722"/>
      <c r="C29" s="923"/>
      <c r="D29" s="1014"/>
      <c r="E29" s="1013"/>
      <c r="F29" s="1012"/>
      <c r="G29" s="1012"/>
      <c r="H29" s="1012"/>
      <c r="I29" s="989"/>
    </row>
    <row r="30" spans="1:13" ht="15.75">
      <c r="A30" s="627"/>
      <c r="B30" s="722"/>
      <c r="C30" s="1011" t="s">
        <v>872</v>
      </c>
      <c r="D30" s="1010"/>
      <c r="E30" s="1002"/>
      <c r="F30" s="1009"/>
      <c r="G30" s="1009"/>
      <c r="H30" s="1009"/>
      <c r="I30" s="989"/>
    </row>
    <row r="31" spans="1:13" ht="15.75">
      <c r="A31" s="627" t="s">
        <v>71</v>
      </c>
      <c r="B31" s="722"/>
      <c r="C31" s="1007" t="s">
        <v>871</v>
      </c>
      <c r="D31" s="1006" t="s">
        <v>271</v>
      </c>
      <c r="E31" s="1005">
        <v>236312</v>
      </c>
      <c r="F31" s="1005">
        <v>155201</v>
      </c>
      <c r="G31" s="1005">
        <v>171113</v>
      </c>
      <c r="H31" s="1005">
        <v>218484</v>
      </c>
      <c r="I31" s="989"/>
    </row>
    <row r="32" spans="1:13" ht="15.75">
      <c r="A32" s="1008" t="s">
        <v>273</v>
      </c>
      <c r="B32" s="722"/>
      <c r="C32" s="1007" t="s">
        <v>870</v>
      </c>
      <c r="D32" s="1006" t="s">
        <v>869</v>
      </c>
      <c r="E32" s="1005">
        <v>49002</v>
      </c>
      <c r="F32" s="1005">
        <v>43793</v>
      </c>
      <c r="G32" s="1005">
        <v>37799</v>
      </c>
      <c r="H32" s="1005">
        <v>40097</v>
      </c>
      <c r="I32" s="989"/>
    </row>
    <row r="33" spans="1:9" ht="15.75" thickBot="1">
      <c r="A33" s="627"/>
      <c r="B33" s="722"/>
      <c r="C33" s="1004"/>
      <c r="D33" s="1003"/>
      <c r="E33" s="1002"/>
      <c r="F33" s="1001"/>
      <c r="G33" s="1001"/>
      <c r="H33" s="1001"/>
      <c r="I33" s="989"/>
    </row>
    <row r="34" spans="1:9" ht="16.5" thickBot="1">
      <c r="A34" s="627"/>
      <c r="B34" s="722"/>
      <c r="C34" s="1000"/>
      <c r="D34" s="999"/>
      <c r="E34" s="998"/>
      <c r="F34" s="997"/>
      <c r="G34" s="997"/>
      <c r="H34" s="997"/>
      <c r="I34" s="989"/>
    </row>
    <row r="35" spans="1:9" ht="17.25" thickTop="1" thickBot="1">
      <c r="A35" s="627" t="s">
        <v>72</v>
      </c>
      <c r="B35" s="722"/>
      <c r="C35" s="996" t="s">
        <v>868</v>
      </c>
      <c r="D35" s="995" t="s">
        <v>10</v>
      </c>
      <c r="E35" s="994">
        <v>4595783</v>
      </c>
      <c r="F35" s="993">
        <v>4767990</v>
      </c>
      <c r="G35" s="993">
        <v>5047267</v>
      </c>
      <c r="H35" s="993">
        <v>5304386</v>
      </c>
      <c r="I35" s="989"/>
    </row>
    <row r="36" spans="1:9" ht="27" thickTop="1">
      <c r="A36" s="844"/>
      <c r="B36" s="991"/>
      <c r="C36" s="992" t="s">
        <v>731</v>
      </c>
      <c r="D36" s="801"/>
      <c r="I36" s="989"/>
    </row>
    <row r="37" spans="1:9" ht="20.25" customHeight="1">
      <c r="A37" s="844"/>
      <c r="B37" s="991"/>
      <c r="C37" s="990"/>
      <c r="D37" s="801"/>
      <c r="I37" s="989"/>
    </row>
    <row r="38" spans="1:9" ht="15.75" customHeight="1" thickBot="1">
      <c r="A38" s="988"/>
      <c r="B38" s="987"/>
      <c r="C38" s="986"/>
      <c r="D38" s="985"/>
      <c r="E38" s="984"/>
      <c r="F38" s="984"/>
      <c r="G38" s="984"/>
      <c r="H38" s="984"/>
      <c r="I38" s="983"/>
    </row>
    <row r="39" spans="1:9" ht="15.75" thickTop="1">
      <c r="A39" s="800"/>
      <c r="B39" s="978"/>
      <c r="C39" s="982"/>
      <c r="D39" s="619"/>
    </row>
    <row r="40" spans="1:9">
      <c r="A40" s="800"/>
      <c r="B40" s="978"/>
      <c r="C40" s="982"/>
      <c r="D40" s="619"/>
    </row>
    <row r="41" spans="1:9" ht="32.25" customHeight="1">
      <c r="A41" s="800"/>
      <c r="B41" s="978"/>
      <c r="C41" s="814" t="s">
        <v>733</v>
      </c>
      <c r="D41" s="981"/>
      <c r="E41" s="1135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5"/>
      <c r="G41" s="1135"/>
      <c r="H41" s="1135"/>
      <c r="I41" s="816"/>
    </row>
    <row r="42" spans="1:9">
      <c r="A42" s="800"/>
      <c r="B42" s="978"/>
      <c r="C42" s="819" t="s">
        <v>777</v>
      </c>
      <c r="D42" s="685"/>
      <c r="E42" s="1136"/>
      <c r="F42" s="1136"/>
      <c r="G42" s="1136"/>
      <c r="H42" s="1136"/>
      <c r="I42" s="820"/>
    </row>
    <row r="43" spans="1:9" ht="15.75">
      <c r="A43" s="800"/>
      <c r="B43" s="978"/>
      <c r="C43" s="980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9"/>
    </row>
    <row r="44" spans="1:9" ht="15.75">
      <c r="A44" s="800"/>
      <c r="B44" s="978"/>
      <c r="C44" s="980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9"/>
    </row>
    <row r="45" spans="1:9" ht="15.75">
      <c r="A45" s="800"/>
      <c r="B45" s="978"/>
      <c r="C45" s="980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9"/>
    </row>
    <row r="46" spans="1:9" ht="15.75">
      <c r="A46" s="800"/>
      <c r="B46" s="978"/>
      <c r="C46" s="977" t="s">
        <v>14</v>
      </c>
      <c r="D46" s="976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5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1"/>
      <c r="C248" s="970"/>
    </row>
    <row r="249" spans="1:3" s="972" customFormat="1" ht="12.75">
      <c r="A249" s="798"/>
      <c r="B249" s="974"/>
      <c r="C249" s="973"/>
    </row>
    <row r="250" spans="1:3" s="735" customFormat="1" ht="14.25">
      <c r="A250" s="798"/>
      <c r="B250" s="971"/>
      <c r="C250" s="970"/>
    </row>
    <row r="251" spans="1:3" s="735" customFormat="1" ht="14.25">
      <c r="A251" s="798"/>
      <c r="B251" s="971"/>
      <c r="C251" s="970"/>
    </row>
    <row r="252" spans="1:3" s="735" customFormat="1" ht="14.25">
      <c r="A252" s="798"/>
      <c r="B252" s="971"/>
      <c r="C252" s="970"/>
    </row>
    <row r="253" spans="1:3" s="735" customFormat="1" ht="14.25">
      <c r="A253" s="798"/>
      <c r="B253" s="971"/>
      <c r="C253" s="970"/>
    </row>
    <row r="254" spans="1:3" s="735" customFormat="1" ht="14.25">
      <c r="A254" s="798"/>
      <c r="B254" s="971"/>
      <c r="C254" s="970"/>
    </row>
    <row r="255" spans="1:3" s="735" customFormat="1" ht="14.25">
      <c r="A255" s="798"/>
      <c r="B255" s="971"/>
      <c r="C255" s="970"/>
    </row>
    <row r="256" spans="1:3" s="735" customFormat="1" ht="14.25">
      <c r="A256" s="798"/>
      <c r="B256" s="971"/>
      <c r="C256" s="970"/>
    </row>
    <row r="257" spans="1:3" s="735" customFormat="1" ht="14.25">
      <c r="A257" s="798"/>
      <c r="B257" s="971"/>
      <c r="C257" s="970"/>
    </row>
    <row r="258" spans="1:3" s="735" customFormat="1" ht="14.25">
      <c r="A258" s="798"/>
      <c r="B258" s="971"/>
      <c r="C258" s="970"/>
    </row>
    <row r="259" spans="1:3" s="735" customFormat="1" ht="14.25">
      <c r="A259" s="798"/>
      <c r="B259" s="971"/>
      <c r="C259" s="970"/>
    </row>
    <row r="260" spans="1:3" s="735" customFormat="1" ht="14.25">
      <c r="A260" s="798"/>
      <c r="B260" s="971"/>
      <c r="C260" s="970"/>
    </row>
    <row r="261" spans="1:3" s="735" customFormat="1" ht="14.25">
      <c r="A261" s="798"/>
      <c r="B261" s="971"/>
      <c r="C261" s="970"/>
    </row>
    <row r="262" spans="1:3" s="735" customFormat="1" ht="14.25">
      <c r="A262" s="798"/>
      <c r="B262" s="971"/>
      <c r="C262" s="970"/>
    </row>
    <row r="263" spans="1:3" s="735" customFormat="1" ht="14.25">
      <c r="A263" s="798"/>
      <c r="B263" s="971"/>
      <c r="C263" s="970"/>
    </row>
    <row r="264" spans="1:3" s="735" customFormat="1" ht="14.25">
      <c r="A264" s="798"/>
      <c r="B264" s="971"/>
      <c r="C264" s="970"/>
    </row>
    <row r="265" spans="1:3" s="735" customFormat="1" ht="14.25">
      <c r="A265" s="798"/>
      <c r="B265" s="971"/>
      <c r="C265" s="970"/>
    </row>
    <row r="266" spans="1:3" s="735" customFormat="1" ht="14.25">
      <c r="A266" s="798"/>
      <c r="B266" s="971"/>
      <c r="C266" s="970"/>
    </row>
    <row r="267" spans="1:3" s="735" customFormat="1" ht="14.25">
      <c r="A267" s="798"/>
      <c r="B267" s="971"/>
      <c r="C267" s="970"/>
    </row>
    <row r="268" spans="1:3" s="735" customFormat="1" ht="14.25">
      <c r="A268" s="798"/>
      <c r="B268" s="971"/>
      <c r="C268" s="970"/>
    </row>
    <row r="269" spans="1:3" s="735" customFormat="1" ht="14.25">
      <c r="A269" s="798"/>
      <c r="B269" s="971"/>
      <c r="C269" s="970"/>
    </row>
    <row r="270" spans="1:3" s="735" customFormat="1" ht="14.25">
      <c r="A270" s="798"/>
      <c r="B270" s="971"/>
      <c r="C270" s="970"/>
    </row>
    <row r="271" spans="1:3" s="735" customFormat="1" ht="14.25">
      <c r="A271" s="798"/>
      <c r="B271" s="971"/>
      <c r="C271" s="970"/>
    </row>
    <row r="272" spans="1:3" s="735" customFormat="1" ht="14.25">
      <c r="A272" s="798"/>
      <c r="B272" s="971"/>
      <c r="C272" s="970"/>
    </row>
    <row r="273" spans="1:3" s="735" customFormat="1" ht="14.25">
      <c r="A273" s="798"/>
      <c r="B273" s="971"/>
      <c r="C273" s="970"/>
    </row>
    <row r="274" spans="1:3" s="735" customFormat="1" ht="14.25">
      <c r="A274" s="798"/>
      <c r="B274" s="971"/>
      <c r="C274" s="970"/>
    </row>
    <row r="275" spans="1:3" s="735" customFormat="1" ht="14.25">
      <c r="A275" s="798"/>
      <c r="B275" s="971"/>
      <c r="C275" s="970"/>
    </row>
    <row r="276" spans="1:3" s="735" customFormat="1" ht="14.25">
      <c r="A276" s="798"/>
      <c r="B276" s="971"/>
      <c r="C276" s="970"/>
    </row>
    <row r="277" spans="1:3" s="735" customFormat="1" ht="14.25">
      <c r="A277" s="798"/>
      <c r="B277" s="971"/>
      <c r="C277" s="970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1"/>
      <c r="C302" s="970"/>
    </row>
    <row r="303" spans="1:3" s="972" customFormat="1" ht="12.75">
      <c r="A303" s="798"/>
      <c r="B303" s="974"/>
      <c r="C303" s="973"/>
    </row>
    <row r="304" spans="1:3" s="735" customFormat="1" ht="14.25">
      <c r="A304" s="798"/>
      <c r="B304" s="971"/>
      <c r="C304" s="970"/>
    </row>
    <row r="305" spans="1:3" s="735" customFormat="1" ht="14.25">
      <c r="A305" s="798"/>
      <c r="B305" s="971"/>
      <c r="C305" s="970"/>
    </row>
    <row r="306" spans="1:3" s="735" customFormat="1" ht="14.25">
      <c r="A306" s="798"/>
      <c r="B306" s="971"/>
      <c r="C306" s="970"/>
    </row>
    <row r="307" spans="1:3" s="735" customFormat="1" ht="14.25">
      <c r="A307" s="798"/>
      <c r="B307" s="971"/>
      <c r="C307" s="970"/>
    </row>
    <row r="308" spans="1:3" s="735" customFormat="1" ht="14.25">
      <c r="A308" s="798"/>
      <c r="B308" s="971"/>
      <c r="C308" s="970"/>
    </row>
    <row r="309" spans="1:3" s="735" customFormat="1" ht="14.25">
      <c r="A309" s="798"/>
      <c r="B309" s="971"/>
      <c r="C309" s="970"/>
    </row>
    <row r="310" spans="1:3" s="735" customFormat="1" ht="14.25">
      <c r="A310" s="798"/>
      <c r="B310" s="971"/>
      <c r="C310" s="970"/>
    </row>
    <row r="311" spans="1:3" s="735" customFormat="1" ht="14.25">
      <c r="A311" s="798"/>
      <c r="B311" s="971"/>
      <c r="C311" s="970"/>
    </row>
    <row r="312" spans="1:3" s="735" customFormat="1" ht="14.25">
      <c r="A312" s="798"/>
      <c r="B312" s="971"/>
      <c r="C312" s="970"/>
    </row>
    <row r="313" spans="1:3" s="735" customFormat="1" ht="14.25">
      <c r="A313" s="798"/>
      <c r="B313" s="971"/>
      <c r="C313" s="970"/>
    </row>
    <row r="314" spans="1:3" s="735" customFormat="1" ht="14.25">
      <c r="A314" s="798"/>
      <c r="B314" s="971"/>
      <c r="C314" s="970"/>
    </row>
    <row r="315" spans="1:3" s="735" customFormat="1" ht="14.25">
      <c r="A315" s="798"/>
      <c r="B315" s="971"/>
      <c r="C315" s="970"/>
    </row>
    <row r="316" spans="1:3" s="735" customFormat="1" ht="14.25">
      <c r="A316" s="798"/>
      <c r="B316" s="971"/>
      <c r="C316" s="970"/>
    </row>
    <row r="317" spans="1:3" s="735" customFormat="1" ht="14.25">
      <c r="A317" s="798"/>
      <c r="B317" s="971"/>
      <c r="C317" s="970"/>
    </row>
    <row r="318" spans="1:3" s="735" customFormat="1" ht="14.25">
      <c r="A318" s="798"/>
      <c r="B318" s="971"/>
      <c r="C318" s="970"/>
    </row>
    <row r="319" spans="1:3" s="735" customFormat="1" ht="14.25">
      <c r="A319" s="798"/>
      <c r="B319" s="971"/>
      <c r="C319" s="970"/>
    </row>
    <row r="320" spans="1:3" s="735" customFormat="1" ht="14.25">
      <c r="A320" s="798"/>
      <c r="B320" s="971"/>
      <c r="C320" s="970"/>
    </row>
    <row r="321" spans="1:3" s="735" customFormat="1" ht="14.25">
      <c r="A321" s="798"/>
      <c r="B321" s="971"/>
      <c r="C321" s="970"/>
    </row>
    <row r="322" spans="1:3" s="735" customFormat="1" ht="14.25">
      <c r="A322" s="798"/>
      <c r="B322" s="971"/>
      <c r="C322" s="970"/>
    </row>
    <row r="323" spans="1:3" s="735" customFormat="1" ht="14.25">
      <c r="A323" s="798"/>
      <c r="B323" s="971"/>
      <c r="C323" s="970"/>
    </row>
    <row r="324" spans="1:3" s="735" customFormat="1" ht="14.25">
      <c r="A324" s="798"/>
      <c r="B324" s="971"/>
      <c r="C324" s="970"/>
    </row>
    <row r="325" spans="1:3" s="735" customFormat="1" ht="14.25">
      <c r="A325" s="798"/>
      <c r="B325" s="971"/>
      <c r="C325" s="970"/>
    </row>
    <row r="326" spans="1:3" s="735" customFormat="1" ht="14.25">
      <c r="A326" s="798"/>
      <c r="B326" s="971"/>
      <c r="C326" s="970"/>
    </row>
    <row r="327" spans="1:3" s="735" customFormat="1" ht="14.25">
      <c r="A327" s="798"/>
      <c r="B327" s="971"/>
      <c r="C327" s="970"/>
    </row>
    <row r="328" spans="1:3" s="735" customFormat="1" ht="14.25">
      <c r="A328" s="798"/>
      <c r="B328" s="971"/>
      <c r="C328" s="970"/>
    </row>
    <row r="329" spans="1:3" s="735" customFormat="1" ht="14.25">
      <c r="A329" s="798"/>
      <c r="B329" s="971"/>
      <c r="C329" s="970"/>
    </row>
    <row r="330" spans="1:3" s="735" customFormat="1" ht="14.25">
      <c r="A330" s="798"/>
      <c r="B330" s="971"/>
      <c r="C330" s="970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1"/>
      <c r="C357" s="970"/>
    </row>
    <row r="358" spans="1:3" s="972" customFormat="1" ht="12.75">
      <c r="A358" s="798"/>
      <c r="B358" s="974"/>
      <c r="C358" s="973"/>
    </row>
    <row r="359" spans="1:3" s="735" customFormat="1" ht="14.25">
      <c r="A359" s="798"/>
      <c r="B359" s="971"/>
      <c r="C359" s="970"/>
    </row>
    <row r="360" spans="1:3" s="735" customFormat="1" ht="14.25">
      <c r="A360" s="798"/>
      <c r="B360" s="971"/>
      <c r="C360" s="970"/>
    </row>
    <row r="361" spans="1:3" s="735" customFormat="1" ht="14.25">
      <c r="A361" s="798"/>
      <c r="B361" s="971"/>
      <c r="C361" s="970"/>
    </row>
    <row r="362" spans="1:3" s="735" customFormat="1" ht="14.25">
      <c r="A362" s="798"/>
      <c r="B362" s="971"/>
      <c r="C362" s="970"/>
    </row>
    <row r="363" spans="1:3" s="735" customFormat="1" ht="14.25">
      <c r="A363" s="798"/>
      <c r="B363" s="971"/>
      <c r="C363" s="970"/>
    </row>
    <row r="364" spans="1:3" s="735" customFormat="1" ht="14.25">
      <c r="A364" s="798"/>
      <c r="B364" s="971"/>
      <c r="C364" s="970"/>
    </row>
    <row r="365" spans="1:3" s="735" customFormat="1" ht="14.25">
      <c r="A365" s="798"/>
      <c r="B365" s="971"/>
      <c r="C365" s="970"/>
    </row>
    <row r="366" spans="1:3" s="735" customFormat="1" ht="14.25">
      <c r="A366" s="798"/>
      <c r="B366" s="971"/>
      <c r="C366" s="970"/>
    </row>
    <row r="367" spans="1:3" s="735" customFormat="1" ht="14.25">
      <c r="A367" s="798"/>
      <c r="B367" s="971"/>
      <c r="C367" s="970"/>
    </row>
    <row r="368" spans="1:3" s="735" customFormat="1" ht="14.25">
      <c r="A368" s="798"/>
      <c r="B368" s="971"/>
      <c r="C368" s="970"/>
    </row>
    <row r="369" spans="1:3" s="735" customFormat="1" ht="14.25">
      <c r="A369" s="798"/>
      <c r="B369" s="971"/>
      <c r="C369" s="970"/>
    </row>
    <row r="370" spans="1:3" s="735" customFormat="1" ht="14.25">
      <c r="A370" s="798"/>
      <c r="B370" s="971"/>
      <c r="C370" s="970"/>
    </row>
    <row r="371" spans="1:3" s="735" customFormat="1" ht="14.25">
      <c r="A371" s="798"/>
      <c r="B371" s="971"/>
      <c r="C371" s="970"/>
    </row>
    <row r="372" spans="1:3" s="735" customFormat="1" ht="14.25">
      <c r="A372" s="798"/>
      <c r="B372" s="971"/>
      <c r="C372" s="970"/>
    </row>
    <row r="373" spans="1:3" s="735" customFormat="1" ht="14.25">
      <c r="A373" s="798"/>
      <c r="B373" s="971"/>
      <c r="C373" s="970"/>
    </row>
    <row r="374" spans="1:3" s="735" customFormat="1" ht="14.25">
      <c r="A374" s="798"/>
      <c r="B374" s="971"/>
      <c r="C374" s="970"/>
    </row>
    <row r="375" spans="1:3" s="735" customFormat="1" ht="14.25">
      <c r="A375" s="798"/>
      <c r="B375" s="971"/>
      <c r="C375" s="970"/>
    </row>
    <row r="376" spans="1:3" s="735" customFormat="1" ht="14.25">
      <c r="A376" s="798"/>
      <c r="B376" s="971"/>
      <c r="C376" s="970"/>
    </row>
    <row r="377" spans="1:3" s="735" customFormat="1" ht="14.25">
      <c r="A377" s="798"/>
      <c r="B377" s="971"/>
      <c r="C377" s="970"/>
    </row>
    <row r="378" spans="1:3" s="735" customFormat="1" ht="14.25">
      <c r="A378" s="798"/>
      <c r="B378" s="971"/>
      <c r="C378" s="970"/>
    </row>
    <row r="379" spans="1:3" s="735" customFormat="1" ht="14.25">
      <c r="A379" s="798"/>
      <c r="B379" s="971"/>
      <c r="C379" s="970"/>
    </row>
    <row r="380" spans="1:3" s="735" customFormat="1" ht="14.25">
      <c r="A380" s="798"/>
      <c r="B380" s="971"/>
      <c r="C380" s="970"/>
    </row>
    <row r="381" spans="1:3" s="735" customFormat="1" ht="14.25">
      <c r="A381" s="798"/>
      <c r="B381" s="971"/>
      <c r="C381" s="970"/>
    </row>
    <row r="382" spans="1:3" s="735" customFormat="1" ht="14.25">
      <c r="A382" s="798"/>
      <c r="B382" s="971"/>
      <c r="C382" s="970"/>
    </row>
    <row r="383" spans="1:3" s="735" customFormat="1" ht="14.25">
      <c r="A383" s="798"/>
      <c r="B383" s="971"/>
      <c r="C383" s="970"/>
    </row>
    <row r="384" spans="1:3" s="735" customFormat="1" ht="14.25">
      <c r="A384" s="798"/>
      <c r="B384" s="971"/>
      <c r="C384" s="970"/>
    </row>
    <row r="385" spans="1:3" s="735" customFormat="1" ht="14.25">
      <c r="A385" s="798"/>
      <c r="B385" s="971"/>
      <c r="C385" s="970"/>
    </row>
    <row r="386" spans="1:3" s="735" customFormat="1" ht="14.25">
      <c r="A386" s="798"/>
      <c r="B386" s="971"/>
      <c r="C386" s="970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1"/>
      <c r="C411" s="970"/>
    </row>
    <row r="412" spans="1:3" s="735" customFormat="1" ht="14.25">
      <c r="A412" s="798"/>
      <c r="B412" s="971"/>
      <c r="C412" s="970"/>
    </row>
    <row r="413" spans="1:3" s="735" customFormat="1" ht="14.25">
      <c r="A413" s="798"/>
      <c r="B413" s="971"/>
      <c r="C413" s="970"/>
    </row>
    <row r="414" spans="1:3" s="735" customFormat="1" ht="14.25">
      <c r="A414" s="798"/>
      <c r="B414" s="971"/>
      <c r="C414" s="970"/>
    </row>
    <row r="415" spans="1:3" s="735" customFormat="1" ht="14.25">
      <c r="A415" s="798"/>
      <c r="B415" s="971"/>
      <c r="C415" s="970"/>
    </row>
    <row r="416" spans="1:3" s="735" customFormat="1" ht="14.25">
      <c r="A416" s="798"/>
      <c r="B416" s="971"/>
      <c r="C416" s="970"/>
    </row>
    <row r="417" spans="1:3" s="735" customFormat="1" ht="14.25">
      <c r="A417" s="798"/>
      <c r="B417" s="971"/>
      <c r="C417" s="970"/>
    </row>
    <row r="418" spans="1:3" s="735" customFormat="1" ht="14.25">
      <c r="A418" s="798"/>
      <c r="B418" s="971"/>
      <c r="C418" s="970"/>
    </row>
    <row r="419" spans="1:3" s="735" customFormat="1" ht="14.25">
      <c r="A419" s="798"/>
      <c r="B419" s="971"/>
      <c r="C419" s="970"/>
    </row>
    <row r="420" spans="1:3" s="735" customFormat="1" ht="14.25">
      <c r="A420" s="798"/>
      <c r="B420" s="971"/>
      <c r="C420" s="970"/>
    </row>
    <row r="421" spans="1:3" s="735" customFormat="1" ht="14.25">
      <c r="A421" s="798"/>
      <c r="B421" s="971"/>
      <c r="C421" s="970"/>
    </row>
    <row r="422" spans="1:3" s="735" customFormat="1" ht="14.25">
      <c r="A422" s="798"/>
      <c r="B422" s="971"/>
      <c r="C422" s="970"/>
    </row>
    <row r="423" spans="1:3" s="735" customFormat="1" ht="14.25">
      <c r="A423" s="798"/>
      <c r="B423" s="971"/>
      <c r="C423" s="970"/>
    </row>
    <row r="424" spans="1:3" s="735" customFormat="1" ht="14.25">
      <c r="A424" s="798"/>
      <c r="B424" s="971"/>
      <c r="C424" s="970"/>
    </row>
    <row r="425" spans="1:3" s="735" customFormat="1" ht="14.25">
      <c r="A425" s="798"/>
      <c r="B425" s="971"/>
      <c r="C425" s="970"/>
    </row>
    <row r="426" spans="1:3" s="735" customFormat="1" ht="14.25">
      <c r="A426" s="798"/>
      <c r="B426" s="971"/>
      <c r="C426" s="970"/>
    </row>
    <row r="427" spans="1:3" s="735" customFormat="1" ht="14.25">
      <c r="A427" s="798"/>
      <c r="B427" s="971"/>
      <c r="C427" s="970"/>
    </row>
    <row r="428" spans="1:3" s="735" customFormat="1" ht="14.25">
      <c r="A428" s="798"/>
      <c r="B428" s="971"/>
      <c r="C428" s="970"/>
    </row>
    <row r="429" spans="1:3" s="735" customFormat="1" ht="14.25">
      <c r="A429" s="798"/>
      <c r="B429" s="971"/>
      <c r="C429" s="970"/>
    </row>
    <row r="430" spans="1:3" s="735" customFormat="1" ht="14.25">
      <c r="A430" s="798"/>
      <c r="B430" s="971"/>
      <c r="C430" s="970"/>
    </row>
    <row r="431" spans="1:3" s="735" customFormat="1" ht="14.25">
      <c r="A431" s="798"/>
      <c r="B431" s="971"/>
      <c r="C431" s="970"/>
    </row>
    <row r="432" spans="1:3" s="735" customFormat="1" ht="14.25">
      <c r="A432" s="798"/>
      <c r="B432" s="971"/>
      <c r="C432" s="970"/>
    </row>
    <row r="433" spans="1:3" s="735" customFormat="1" ht="14.25">
      <c r="A433" s="798"/>
      <c r="B433" s="971"/>
      <c r="C433" s="970"/>
    </row>
    <row r="434" spans="1:3" s="735" customFormat="1" ht="14.25">
      <c r="A434" s="798"/>
      <c r="B434" s="971"/>
      <c r="C434" s="970"/>
    </row>
    <row r="435" spans="1:3" s="735" customFormat="1" ht="14.25">
      <c r="A435" s="798"/>
      <c r="B435" s="971"/>
      <c r="C435" s="970"/>
    </row>
    <row r="436" spans="1:3" s="735" customFormat="1" ht="14.25">
      <c r="A436" s="798"/>
      <c r="B436" s="971"/>
      <c r="C436" s="970"/>
    </row>
    <row r="437" spans="1:3" s="735" customFormat="1" ht="14.25">
      <c r="A437" s="798"/>
      <c r="B437" s="971"/>
      <c r="C437" s="970"/>
    </row>
    <row r="438" spans="1:3" s="735" customFormat="1" ht="14.25">
      <c r="A438" s="798"/>
      <c r="B438" s="971"/>
      <c r="C438" s="970"/>
    </row>
    <row r="439" spans="1:3" s="735" customFormat="1" ht="14.25">
      <c r="A439" s="798"/>
      <c r="B439" s="971"/>
      <c r="C439" s="970"/>
    </row>
    <row r="440" spans="1:3" s="735" customFormat="1" ht="9" customHeight="1">
      <c r="A440" s="798"/>
      <c r="B440" s="971"/>
      <c r="C440" s="970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7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33" sqref="G33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4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9" t="s">
        <v>901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2015</v>
      </c>
      <c r="E5" s="710">
        <f>'Table 1'!F5</f>
        <v>2016</v>
      </c>
      <c r="F5" s="710">
        <f>'Table 1'!G5</f>
        <v>2017</v>
      </c>
      <c r="G5" s="710">
        <f>'Table 1'!H5</f>
        <v>2018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15/04/2019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-67126</v>
      </c>
      <c r="E8" s="94">
        <v>54210</v>
      </c>
      <c r="F8" s="94">
        <v>-5739</v>
      </c>
      <c r="G8" s="595">
        <v>-239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3322</v>
      </c>
      <c r="E11" s="141">
        <v>1960</v>
      </c>
      <c r="F11" s="141">
        <v>1415</v>
      </c>
      <c r="G11" s="141">
        <v>-442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1078</v>
      </c>
      <c r="E12" s="141">
        <v>454</v>
      </c>
      <c r="F12" s="141">
        <v>695</v>
      </c>
      <c r="G12" s="141">
        <v>779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-1982</v>
      </c>
      <c r="E13" s="141">
        <v>-2028</v>
      </c>
      <c r="F13" s="141">
        <v>-1466</v>
      </c>
      <c r="G13" s="141">
        <v>-1567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48</v>
      </c>
      <c r="E14" s="141">
        <v>50</v>
      </c>
      <c r="F14" s="141">
        <v>0</v>
      </c>
      <c r="G14" s="141">
        <v>255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-71</v>
      </c>
      <c r="E15" s="141">
        <v>-70</v>
      </c>
      <c r="F15" s="141">
        <v>-423</v>
      </c>
      <c r="G15" s="141">
        <v>-143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4249</v>
      </c>
      <c r="E16" s="259">
        <v>3554</v>
      </c>
      <c r="F16" s="259">
        <v>2609</v>
      </c>
      <c r="G16" s="259">
        <v>234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2010</v>
      </c>
      <c r="E17" s="259">
        <v>2195</v>
      </c>
      <c r="F17" s="259">
        <v>1271</v>
      </c>
      <c r="G17" s="259">
        <v>-933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2027</v>
      </c>
      <c r="E18" s="259">
        <v>1791</v>
      </c>
      <c r="F18" s="259">
        <v>1473</v>
      </c>
      <c r="G18" s="259">
        <v>1371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-1832</v>
      </c>
      <c r="E22" s="259">
        <v>-2897</v>
      </c>
      <c r="F22" s="259">
        <v>-892</v>
      </c>
      <c r="G22" s="259">
        <v>-1665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215</v>
      </c>
      <c r="E23" s="585">
        <v>216</v>
      </c>
      <c r="F23" s="585">
        <v>183</v>
      </c>
      <c r="G23" s="585">
        <v>-1065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-3949</v>
      </c>
      <c r="E24" s="585">
        <v>-3299</v>
      </c>
      <c r="F24" s="585">
        <v>-2298</v>
      </c>
      <c r="G24" s="585">
        <v>-1791</v>
      </c>
      <c r="H24" s="606" t="s">
        <v>905</v>
      </c>
      <c r="I24" s="51"/>
      <c r="N24" s="13"/>
    </row>
    <row r="25" spans="1:14" ht="15.75">
      <c r="A25" s="178"/>
      <c r="B25" s="472"/>
      <c r="C25" s="149"/>
      <c r="D25" s="585">
        <v>1868</v>
      </c>
      <c r="E25" s="585">
        <v>833</v>
      </c>
      <c r="F25" s="585">
        <v>1186</v>
      </c>
      <c r="G25" s="585">
        <v>1187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0</v>
      </c>
      <c r="E26" s="585">
        <v>-236</v>
      </c>
      <c r="F26" s="585">
        <v>0</v>
      </c>
      <c r="G26" s="585">
        <v>0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34</v>
      </c>
      <c r="E27" s="585">
        <v>39</v>
      </c>
      <c r="F27" s="585">
        <v>37</v>
      </c>
      <c r="G27" s="585">
        <v>4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>
        <v>0</v>
      </c>
      <c r="E28" s="585">
        <v>-450</v>
      </c>
      <c r="F28" s="585">
        <v>0</v>
      </c>
      <c r="G28" s="585">
        <v>0</v>
      </c>
      <c r="H28" s="606" t="s">
        <v>913</v>
      </c>
      <c r="I28" s="51"/>
      <c r="N28" s="13"/>
    </row>
    <row r="29" spans="1:14" ht="15.75">
      <c r="A29" s="335"/>
      <c r="B29" s="472"/>
      <c r="C29" s="181"/>
      <c r="D29" s="143"/>
      <c r="E29" s="97"/>
      <c r="F29" s="97"/>
      <c r="G29" s="97"/>
      <c r="H29" s="142"/>
      <c r="I29" s="51"/>
      <c r="N29" s="13"/>
    </row>
    <row r="30" spans="1:14" ht="15.75">
      <c r="A30" s="335" t="s">
        <v>85</v>
      </c>
      <c r="B30" s="472"/>
      <c r="C30" s="359" t="s">
        <v>595</v>
      </c>
      <c r="D30" s="141">
        <v>-2185</v>
      </c>
      <c r="E30" s="141">
        <v>-2487</v>
      </c>
      <c r="F30" s="598">
        <v>2848</v>
      </c>
      <c r="G30" s="597">
        <v>5880</v>
      </c>
      <c r="H30" s="144"/>
      <c r="I30" s="51"/>
      <c r="N30" s="13"/>
    </row>
    <row r="31" spans="1:14" ht="15.75">
      <c r="A31" s="335"/>
      <c r="B31" s="472"/>
      <c r="C31" s="150"/>
      <c r="D31" s="143"/>
      <c r="E31" s="97"/>
      <c r="F31" s="97"/>
      <c r="G31" s="97"/>
      <c r="H31" s="142"/>
      <c r="I31" s="51"/>
      <c r="N31" s="13"/>
    </row>
    <row r="32" spans="1:14" ht="15.75">
      <c r="A32" s="335" t="s">
        <v>313</v>
      </c>
      <c r="B32" s="472"/>
      <c r="C32" s="258" t="s">
        <v>596</v>
      </c>
      <c r="D32" s="259">
        <v>14421</v>
      </c>
      <c r="E32" s="259">
        <v>-83703</v>
      </c>
      <c r="F32" s="259">
        <v>14470</v>
      </c>
      <c r="G32" s="259">
        <v>-13153</v>
      </c>
      <c r="H32" s="142"/>
      <c r="I32" s="51"/>
      <c r="N32" s="13"/>
    </row>
    <row r="33" spans="1:14" ht="15.75">
      <c r="A33" s="178" t="s">
        <v>314</v>
      </c>
      <c r="B33" s="472"/>
      <c r="C33" s="149" t="s">
        <v>594</v>
      </c>
      <c r="D33" s="585">
        <v>0</v>
      </c>
      <c r="E33" s="585">
        <v>0</v>
      </c>
      <c r="F33" s="585">
        <v>0</v>
      </c>
      <c r="G33" s="585">
        <v>0</v>
      </c>
      <c r="H33" s="584"/>
      <c r="I33" s="51"/>
      <c r="N33" s="13"/>
    </row>
    <row r="34" spans="1:14" ht="15.75">
      <c r="A34" s="178" t="s">
        <v>315</v>
      </c>
      <c r="B34" s="472"/>
      <c r="C34" s="149"/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335" t="s">
        <v>310</v>
      </c>
      <c r="B35" s="472"/>
      <c r="C35" s="258" t="s">
        <v>597</v>
      </c>
      <c r="D35" s="259">
        <v>2694</v>
      </c>
      <c r="E35" s="259">
        <v>-1629</v>
      </c>
      <c r="F35" s="259">
        <v>973</v>
      </c>
      <c r="G35" s="259">
        <v>2134</v>
      </c>
      <c r="H35" s="142"/>
      <c r="I35" s="51"/>
      <c r="N35" s="13"/>
    </row>
    <row r="36" spans="1:14" ht="15.75">
      <c r="A36" s="178" t="s">
        <v>311</v>
      </c>
      <c r="B36" s="472"/>
      <c r="C36" s="149" t="s">
        <v>594</v>
      </c>
      <c r="D36" s="585">
        <v>0</v>
      </c>
      <c r="E36" s="585">
        <v>0</v>
      </c>
      <c r="F36" s="585">
        <v>0</v>
      </c>
      <c r="G36" s="585">
        <v>0</v>
      </c>
      <c r="H36" s="584"/>
      <c r="I36" s="51"/>
      <c r="N36" s="13"/>
    </row>
    <row r="37" spans="1:14" ht="15.75">
      <c r="A37" s="178" t="s">
        <v>312</v>
      </c>
      <c r="B37" s="472"/>
      <c r="C37" s="149"/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337"/>
      <c r="B38" s="472"/>
      <c r="C38" s="257"/>
      <c r="D38" s="145"/>
      <c r="E38" s="146"/>
      <c r="F38" s="146"/>
      <c r="G38" s="146"/>
      <c r="H38" s="142"/>
      <c r="I38" s="51"/>
      <c r="N38" s="13"/>
    </row>
    <row r="39" spans="1:14" ht="15.75">
      <c r="A39" s="335" t="s">
        <v>86</v>
      </c>
      <c r="B39" s="472"/>
      <c r="C39" s="258" t="s">
        <v>598</v>
      </c>
      <c r="D39" s="259">
        <v>0</v>
      </c>
      <c r="E39" s="259">
        <v>152</v>
      </c>
      <c r="F39" s="259">
        <v>0</v>
      </c>
      <c r="G39" s="259">
        <v>-145</v>
      </c>
      <c r="H39" s="142" t="s">
        <v>684</v>
      </c>
      <c r="I39" s="51"/>
      <c r="N39" s="13"/>
    </row>
    <row r="40" spans="1:14" ht="15.75">
      <c r="A40" s="335" t="s">
        <v>87</v>
      </c>
      <c r="B40" s="472"/>
      <c r="C40" s="258" t="s">
        <v>599</v>
      </c>
      <c r="D40" s="259">
        <v>8641</v>
      </c>
      <c r="E40" s="259">
        <v>11847</v>
      </c>
      <c r="F40" s="259">
        <v>13628</v>
      </c>
      <c r="G40" s="259">
        <v>12591</v>
      </c>
      <c r="H40" s="142"/>
      <c r="I40" s="51"/>
      <c r="N40" s="13"/>
    </row>
    <row r="41" spans="1:14" ht="15.75">
      <c r="A41" s="178" t="s">
        <v>88</v>
      </c>
      <c r="B41" s="472"/>
      <c r="C41" s="149" t="s">
        <v>594</v>
      </c>
      <c r="D41" s="585">
        <v>0</v>
      </c>
      <c r="E41" s="585">
        <v>0</v>
      </c>
      <c r="F41" s="585">
        <v>0</v>
      </c>
      <c r="G41" s="585">
        <v>0</v>
      </c>
      <c r="H41" s="584"/>
      <c r="I41" s="51"/>
      <c r="N41" s="13"/>
    </row>
    <row r="42" spans="1:14" ht="15.75">
      <c r="A42" s="178" t="s">
        <v>89</v>
      </c>
      <c r="B42" s="472"/>
      <c r="C42" s="149"/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335"/>
      <c r="B43" s="472"/>
      <c r="C43" s="150"/>
      <c r="D43" s="143"/>
      <c r="E43" s="97"/>
      <c r="F43" s="97"/>
      <c r="G43" s="97"/>
      <c r="H43" s="142"/>
      <c r="I43" s="51"/>
      <c r="N43" s="13"/>
    </row>
    <row r="44" spans="1:14" ht="15.75">
      <c r="A44" s="335" t="s">
        <v>90</v>
      </c>
      <c r="B44" s="472"/>
      <c r="C44" s="258" t="s">
        <v>600</v>
      </c>
      <c r="D44" s="259">
        <v>-14100</v>
      </c>
      <c r="E44" s="259">
        <v>2276</v>
      </c>
      <c r="F44" s="259">
        <v>1970</v>
      </c>
      <c r="G44" s="259">
        <v>7063</v>
      </c>
      <c r="H44" s="142"/>
      <c r="I44" s="51"/>
      <c r="N44" s="13"/>
    </row>
    <row r="45" spans="1:14" ht="15.75">
      <c r="A45" s="178" t="s">
        <v>91</v>
      </c>
      <c r="B45" s="472"/>
      <c r="C45" s="149" t="s">
        <v>594</v>
      </c>
      <c r="D45" s="585">
        <v>-8087</v>
      </c>
      <c r="E45" s="585">
        <v>-65</v>
      </c>
      <c r="F45" s="585">
        <v>780</v>
      </c>
      <c r="G45" s="585">
        <v>720</v>
      </c>
      <c r="H45" s="584" t="s">
        <v>685</v>
      </c>
      <c r="I45" s="51"/>
      <c r="N45" s="13"/>
    </row>
    <row r="46" spans="1:14" ht="15.75">
      <c r="A46" s="178" t="s">
        <v>92</v>
      </c>
      <c r="B46" s="472"/>
      <c r="C46" s="149"/>
      <c r="D46" s="585">
        <v>-2870</v>
      </c>
      <c r="E46" s="585">
        <v>-1377</v>
      </c>
      <c r="F46" s="585">
        <v>-1329</v>
      </c>
      <c r="G46" s="585">
        <v>-1575</v>
      </c>
      <c r="H46" s="606" t="s">
        <v>689</v>
      </c>
      <c r="I46" s="51"/>
      <c r="N46" s="13"/>
    </row>
    <row r="47" spans="1:14" ht="15.75">
      <c r="A47" s="178" t="s">
        <v>93</v>
      </c>
      <c r="B47" s="472"/>
      <c r="C47" s="149"/>
      <c r="D47" s="585">
        <v>-406</v>
      </c>
      <c r="E47" s="585">
        <v>3807</v>
      </c>
      <c r="F47" s="585">
        <v>2639</v>
      </c>
      <c r="G47" s="585">
        <v>8510</v>
      </c>
      <c r="H47" s="584" t="s">
        <v>686</v>
      </c>
      <c r="I47" s="51"/>
      <c r="N47" s="13"/>
    </row>
    <row r="48" spans="1:14" ht="15.75">
      <c r="A48" s="178" t="s">
        <v>94</v>
      </c>
      <c r="B48" s="472"/>
      <c r="C48" s="149"/>
      <c r="D48" s="585">
        <v>-2861</v>
      </c>
      <c r="E48" s="585">
        <v>-171</v>
      </c>
      <c r="F48" s="585">
        <v>0</v>
      </c>
      <c r="G48" s="585">
        <v>-237</v>
      </c>
      <c r="H48" s="584" t="s">
        <v>687</v>
      </c>
      <c r="I48" s="51"/>
      <c r="N48" s="13"/>
    </row>
    <row r="49" spans="1:14" ht="15.75">
      <c r="A49" s="178" t="s">
        <v>95</v>
      </c>
      <c r="B49" s="472"/>
      <c r="C49" s="149"/>
      <c r="D49" s="585">
        <v>124</v>
      </c>
      <c r="E49" s="585">
        <v>82</v>
      </c>
      <c r="F49" s="585">
        <v>-120</v>
      </c>
      <c r="G49" s="585">
        <v>-355</v>
      </c>
      <c r="H49" s="584" t="s">
        <v>688</v>
      </c>
      <c r="I49" s="51"/>
      <c r="N49" s="13"/>
    </row>
    <row r="50" spans="1:14" ht="16.5" thickBot="1">
      <c r="A50" s="335"/>
      <c r="B50" s="576"/>
      <c r="C50" s="181"/>
      <c r="D50" s="147"/>
      <c r="E50" s="148"/>
      <c r="F50" s="148"/>
      <c r="G50" s="148"/>
      <c r="H50" s="3"/>
      <c r="I50" s="51"/>
      <c r="N50" s="13"/>
    </row>
    <row r="51" spans="1:14" ht="17.25" thickTop="1" thickBot="1">
      <c r="A51" s="335" t="s">
        <v>96</v>
      </c>
      <c r="B51" s="577"/>
      <c r="C51" s="363" t="s">
        <v>601</v>
      </c>
      <c r="D51" s="95">
        <v>-56165</v>
      </c>
      <c r="E51" s="95">
        <v>-20271</v>
      </c>
      <c r="F51" s="95">
        <v>28673</v>
      </c>
      <c r="G51" s="599">
        <v>12024</v>
      </c>
      <c r="H51" s="4"/>
      <c r="I51" s="50"/>
      <c r="N51" s="13"/>
    </row>
    <row r="52" spans="1:14" ht="16.5" thickTop="1">
      <c r="A52" s="287"/>
      <c r="B52" s="333"/>
      <c r="C52" s="364" t="s">
        <v>602</v>
      </c>
      <c r="D52" s="20"/>
      <c r="E52" s="20"/>
      <c r="F52" s="20"/>
      <c r="G52" s="30"/>
      <c r="H52" s="20"/>
      <c r="I52" s="51"/>
      <c r="J52" s="13"/>
    </row>
    <row r="53" spans="1:14" ht="9" customHeight="1">
      <c r="A53" s="287"/>
      <c r="B53" s="333"/>
      <c r="C53" s="183"/>
      <c r="D53" s="20"/>
      <c r="E53" s="20"/>
      <c r="F53" s="20"/>
      <c r="G53" s="20"/>
      <c r="H53" s="20"/>
      <c r="I53" s="51"/>
      <c r="J53" s="13"/>
    </row>
    <row r="54" spans="1:14" s="23" customFormat="1" ht="15.75">
      <c r="A54" s="287"/>
      <c r="B54" s="333"/>
      <c r="C54" s="365" t="s">
        <v>604</v>
      </c>
      <c r="D54" s="366"/>
      <c r="E54" s="263"/>
      <c r="F54" s="20"/>
      <c r="G54" s="20"/>
      <c r="H54" s="20"/>
      <c r="I54" s="51"/>
      <c r="J54" s="13"/>
    </row>
    <row r="55" spans="1:14" ht="26.25">
      <c r="A55" s="287"/>
      <c r="B55" s="333"/>
      <c r="C55" s="267" t="s">
        <v>605</v>
      </c>
      <c r="D55" s="263"/>
      <c r="E55" s="263"/>
      <c r="F55" s="20"/>
      <c r="G55" s="174"/>
      <c r="H55" s="20"/>
      <c r="I55" s="51"/>
      <c r="J55" s="13"/>
    </row>
    <row r="56" spans="1:14" ht="12" customHeight="1" thickBot="1">
      <c r="A56" s="184"/>
      <c r="B56" s="249"/>
      <c r="C56" s="185"/>
      <c r="D56" s="52"/>
      <c r="E56" s="52"/>
      <c r="F56" s="52"/>
      <c r="G56" s="52"/>
      <c r="H56" s="52"/>
      <c r="I56" s="53"/>
      <c r="K56" s="13"/>
    </row>
    <row r="57" spans="1:14" ht="16.5" thickTop="1">
      <c r="D57" s="54"/>
    </row>
    <row r="58" spans="1:14">
      <c r="C58" s="55"/>
    </row>
    <row r="59" spans="1:14" ht="34.9" customHeight="1">
      <c r="C59" s="234" t="s">
        <v>576</v>
      </c>
      <c r="D59" s="1137" t="str">
        <f>IF(COUNTA(D8:G8,D11:G18,D22:G22,D30:G30,D32:G32,D35:G35,D39:G40,D44:G44,D51:G51)/68*100=100,"OK - Tabulka 2A je zcela vyplněna","UPOZORNĚNÍ - Tabulka 2A není zcela vyplněna, doplňte hodnoty, L, M nebo 0")</f>
        <v>OK - Tabulka 2A je zcela vyplněna</v>
      </c>
      <c r="E59" s="1137"/>
      <c r="F59" s="1137"/>
      <c r="G59" s="1137"/>
      <c r="H59" s="367"/>
      <c r="I59" s="236"/>
    </row>
    <row r="60" spans="1:14">
      <c r="C60" s="237" t="s">
        <v>577</v>
      </c>
      <c r="D60" s="238"/>
      <c r="E60" s="238"/>
      <c r="F60" s="238"/>
      <c r="G60" s="238"/>
      <c r="H60" s="238"/>
      <c r="I60" s="239"/>
    </row>
    <row r="61" spans="1:14" ht="25.5" customHeight="1">
      <c r="C61" s="368" t="s">
        <v>316</v>
      </c>
      <c r="D61" s="369">
        <f>IF(D51="M",0,D51)-IF(D8="M",0,D8)-IF(D11="M",0,D11)-IF(D22="M",0,D22)-IF(D30="M",0,D30)-IF(D32="M",0,D32)-IF(D35="M",0,D35)-IF(D39="M",0,D39)-IF(D40="M",0,D40)-IF(D44="M",0,D44)</f>
        <v>0</v>
      </c>
      <c r="E61" s="369">
        <f>IF(E51="M",0,E51)-IF(E8="M",0,E8)-IF(E11="M",0,E11)-IF(E22="M",0,E22)-IF(E30="M",0,E30)-IF(E32="M",0,E32)-IF(E35="M",0,E35)-IF(E39="M",0,E39)-IF(E40="M",0,E40)-IF(E44="M",0,E44)</f>
        <v>0</v>
      </c>
      <c r="F61" s="369">
        <f>IF(F51="M",0,F51)-IF(F8="M",0,F8)-IF(F11="M",0,F11)-IF(F22="M",0,F22)-IF(F30="M",0,F30)-IF(F32="M",0,F32)-IF(F35="M",0,F35)-IF(F39="M",0,F39)-IF(F40="M",0,F40)-IF(F44="M",0,F44)</f>
        <v>0</v>
      </c>
      <c r="G61" s="369">
        <f>IF(G51="M",0,G51)-IF(G8="M",0,G8)-IF(G11="M",0,G11)-IF(G22="M",0,G22)-IF(G30="M",0,G30)-IF(G32="M",0,G32)-IF(G35="M",0,G35)-IF(G39="M",0,G39)-IF(G40="M",0,G40)-IF(G44="M",0,G44)</f>
        <v>0</v>
      </c>
      <c r="H61" s="238"/>
      <c r="I61" s="239"/>
    </row>
    <row r="62" spans="1:14" ht="23.25">
      <c r="C62" s="368" t="s">
        <v>16</v>
      </c>
      <c r="D62" s="369">
        <f>IF(D11="M",0,D11)-IF(D12="M",0,D12)-IF(D13="M",0,D13)-IF(D14="M",0,D14)-IF(D15="M",0,D15)-IF(D16="M",0,D16)</f>
        <v>0</v>
      </c>
      <c r="E62" s="369">
        <f>IF(E11="M",0,E11)-IF(E12="M",0,E12)-IF(E13="M",0,E13)-IF(E14="M",0,E14)-IF(E15="M",0,E15)-IF(E16="M",0,E16)</f>
        <v>0</v>
      </c>
      <c r="F62" s="369">
        <f>IF(F11="M",0,F11)-IF(F12="M",0,F12)-IF(F13="M",0,F13)-IF(F14="M",0,F14)-IF(F15="M",0,F15)-IF(F16="M",0,F16)</f>
        <v>0</v>
      </c>
      <c r="G62" s="369">
        <f>IF(G11="M",0,G11)-IF(G12="M",0,G12)-IF(G13="M",0,G13)-IF(G14="M",0,G14)-IF(G15="M",0,G15)-IF(G16="M",0,G16)</f>
        <v>0</v>
      </c>
      <c r="H62" s="238"/>
      <c r="I62" s="239"/>
    </row>
    <row r="63" spans="1:14" ht="23.25">
      <c r="C63" s="368" t="s">
        <v>17</v>
      </c>
      <c r="D63" s="369">
        <f>D44-SUM(D45:D50)</f>
        <v>0</v>
      </c>
      <c r="E63" s="369">
        <f>E44-SUM(E45:E50)</f>
        <v>0</v>
      </c>
      <c r="F63" s="369">
        <f>F44-SUM(F45:F50)</f>
        <v>0</v>
      </c>
      <c r="G63" s="369">
        <f>G44-SUM(G45:G50)</f>
        <v>0</v>
      </c>
      <c r="H63" s="238"/>
      <c r="I63" s="239"/>
    </row>
    <row r="64" spans="1:14" ht="15.75">
      <c r="A64" s="24"/>
      <c r="C64" s="370" t="s">
        <v>606</v>
      </c>
      <c r="D64" s="241"/>
      <c r="E64" s="241"/>
      <c r="F64" s="241"/>
      <c r="G64" s="241"/>
      <c r="H64" s="238"/>
      <c r="I64" s="239"/>
    </row>
    <row r="65" spans="1:9" ht="15.75">
      <c r="A65" s="24"/>
      <c r="C65" s="371" t="s">
        <v>18</v>
      </c>
      <c r="D65" s="244">
        <f>IF('Tabulka 1'!E11="M",0,'Tabulka 1'!E11)-IF('Tabulka 2A'!D51="M",0,'Tabulka 2A'!D51)</f>
        <v>0</v>
      </c>
      <c r="E65" s="244">
        <f>IF('Tabulka 1'!F11="M",0,'Tabulka 1'!F11)-IF('Tabulka 2A'!E51="M",0,'Tabulka 2A'!E51)</f>
        <v>0</v>
      </c>
      <c r="F65" s="244">
        <f>IF('Tabulka 1'!G11="M",0,'Tabulka 1'!G11)-IF('Tabulka 2A'!F51="M",0,'Tabulka 2A'!F51)</f>
        <v>0</v>
      </c>
      <c r="G65" s="244">
        <f>IF('Tabulka 1'!H11="M",0,'Tabulka 1'!H11)-IF('Tabulka 2A'!G51="M",0,'Tabulka 2A'!G51)</f>
        <v>0</v>
      </c>
      <c r="H65" s="372"/>
      <c r="I65" s="373"/>
    </row>
    <row r="66" spans="1:9">
      <c r="A66" s="24"/>
    </row>
    <row r="67" spans="1:9">
      <c r="A67" s="24"/>
    </row>
  </sheetData>
  <sheetProtection formatColumns="0" formatRows="0" insertRows="0" insertHyperlinks="0" deleteRows="0"/>
  <mergeCells count="1">
    <mergeCell ref="D59:G59"/>
  </mergeCells>
  <phoneticPr fontId="35" type="noConversion"/>
  <conditionalFormatting sqref="D59:G59">
    <cfRule type="expression" dxfId="21" priority="38" stopIfTrue="1">
      <formula>COUNTA(D8:G8,D11:G18,D22:G22,D30:G30,D32:G32,D35:G35,D39:G40,D44:G44,D51:G51)/68*100&lt;&gt;100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7"/>
  <sheetViews>
    <sheetView showGridLines="0" defaultGridColor="0" topLeftCell="B1" colorId="22" zoomScale="80" zoomScaleNormal="80" zoomScaleSheetLayoutView="80" workbookViewId="0">
      <pane xSplit="2" ySplit="7" topLeftCell="D11" activePane="bottomRight" state="frozen"/>
      <selection activeCell="B1" sqref="B1"/>
      <selection pane="topRight" activeCell="D1" sqref="D1"/>
      <selection pane="bottomLeft" activeCell="B8" sqref="B8"/>
      <selection pane="bottomRight" activeCell="H46" sqref="H46"/>
    </sheetView>
  </sheetViews>
  <sheetFormatPr defaultColWidth="9.77734375" defaultRowHeight="15"/>
  <cols>
    <col min="1" max="1" width="11.21875" style="798" hidden="1" customWidth="1"/>
    <col min="2" max="2" width="5.77734375" style="966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945"/>
      <c r="C1" s="689" t="s">
        <v>850</v>
      </c>
      <c r="D1" s="690"/>
      <c r="E1" s="619"/>
      <c r="F1" s="619"/>
      <c r="G1" s="619"/>
      <c r="K1" s="617" t="s">
        <v>807</v>
      </c>
      <c r="L1" s="1119" t="s">
        <v>902</v>
      </c>
      <c r="M1" s="617">
        <v>3</v>
      </c>
      <c r="N1" s="617">
        <v>4</v>
      </c>
      <c r="O1" s="617">
        <v>5</v>
      </c>
      <c r="P1" s="617">
        <v>6</v>
      </c>
      <c r="Q1" s="617">
        <v>7</v>
      </c>
    </row>
    <row r="2" spans="1:17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808</v>
      </c>
      <c r="L2" s="619"/>
    </row>
    <row r="3" spans="1:17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809</v>
      </c>
      <c r="L3" s="619"/>
    </row>
    <row r="4" spans="1:17" ht="15.75">
      <c r="A4" s="707"/>
      <c r="B4" s="712"/>
      <c r="C4" s="702" t="str">
        <f>'Cover page'!E13</f>
        <v>Member state: Czechia</v>
      </c>
      <c r="D4" s="703"/>
      <c r="E4" s="861"/>
      <c r="F4" s="861" t="s">
        <v>718</v>
      </c>
      <c r="G4" s="861"/>
      <c r="H4" s="947"/>
      <c r="I4" s="948"/>
      <c r="K4" s="617" t="s">
        <v>810</v>
      </c>
      <c r="L4" s="619"/>
      <c r="N4" s="680"/>
    </row>
    <row r="5" spans="1:17" ht="15.75">
      <c r="A5" s="707"/>
      <c r="B5" s="949"/>
      <c r="C5" s="709" t="s">
        <v>719</v>
      </c>
      <c r="D5" s="710">
        <f>'Table 1'!E5</f>
        <v>2015</v>
      </c>
      <c r="E5" s="710">
        <f>'Table 1'!F5</f>
        <v>2016</v>
      </c>
      <c r="F5" s="710">
        <f>'Table 1'!G5</f>
        <v>2017</v>
      </c>
      <c r="G5" s="710">
        <f>'Table 1'!H5</f>
        <v>2018</v>
      </c>
      <c r="H5" s="711"/>
      <c r="I5" s="948"/>
      <c r="N5" s="680"/>
    </row>
    <row r="6" spans="1:17" ht="15.75">
      <c r="A6" s="707"/>
      <c r="B6" s="712"/>
      <c r="C6" s="713" t="str">
        <f>'Cover page'!E14</f>
        <v>Date: 15/04/2019</v>
      </c>
      <c r="D6" s="939"/>
      <c r="E6" s="939"/>
      <c r="F6" s="939"/>
      <c r="G6" s="950"/>
      <c r="H6" s="876"/>
      <c r="I6" s="948"/>
      <c r="N6" s="680"/>
    </row>
    <row r="7" spans="1:17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N7" s="680"/>
    </row>
    <row r="8" spans="1:17" ht="17.25" thickTop="1" thickBot="1">
      <c r="A8" s="721" t="s">
        <v>73</v>
      </c>
      <c r="B8" s="722"/>
      <c r="C8" s="881" t="s">
        <v>851</v>
      </c>
      <c r="D8" s="882">
        <v>-67126</v>
      </c>
      <c r="E8" s="883">
        <v>54210</v>
      </c>
      <c r="F8" s="883">
        <v>-5739</v>
      </c>
      <c r="G8" s="884">
        <v>-239</v>
      </c>
      <c r="H8" s="951"/>
      <c r="I8" s="886"/>
      <c r="N8" s="680"/>
    </row>
    <row r="9" spans="1:17" ht="16.5" thickTop="1">
      <c r="A9" s="721"/>
      <c r="B9" s="722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952"/>
      <c r="I9" s="706"/>
      <c r="N9" s="680"/>
    </row>
    <row r="10" spans="1:17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74</v>
      </c>
      <c r="B11" s="722"/>
      <c r="C11" s="893" t="s">
        <v>847</v>
      </c>
      <c r="D11" s="894">
        <v>3322</v>
      </c>
      <c r="E11" s="894">
        <v>1960</v>
      </c>
      <c r="F11" s="894">
        <v>1415</v>
      </c>
      <c r="G11" s="894">
        <v>-442</v>
      </c>
      <c r="H11" s="895"/>
      <c r="I11" s="706"/>
      <c r="N11" s="680"/>
    </row>
    <row r="12" spans="1:17" ht="15.75">
      <c r="A12" s="721" t="s">
        <v>75</v>
      </c>
      <c r="B12" s="722"/>
      <c r="C12" s="896" t="s">
        <v>852</v>
      </c>
      <c r="D12" s="894">
        <v>1078</v>
      </c>
      <c r="E12" s="894">
        <v>454</v>
      </c>
      <c r="F12" s="894">
        <v>695</v>
      </c>
      <c r="G12" s="894">
        <v>779</v>
      </c>
      <c r="H12" s="895" t="s">
        <v>11</v>
      </c>
      <c r="I12" s="706"/>
      <c r="N12" s="680"/>
    </row>
    <row r="13" spans="1:17" ht="15.75">
      <c r="A13" s="721" t="s">
        <v>76</v>
      </c>
      <c r="B13" s="722"/>
      <c r="C13" s="897" t="s">
        <v>853</v>
      </c>
      <c r="D13" s="894">
        <v>-1982</v>
      </c>
      <c r="E13" s="894">
        <v>-2028</v>
      </c>
      <c r="F13" s="894">
        <v>-1466</v>
      </c>
      <c r="G13" s="894">
        <v>-1567</v>
      </c>
      <c r="H13" s="895"/>
      <c r="I13" s="706"/>
      <c r="N13" s="680"/>
    </row>
    <row r="14" spans="1:17" ht="15.75">
      <c r="A14" s="721" t="s">
        <v>77</v>
      </c>
      <c r="B14" s="722"/>
      <c r="C14" s="897" t="s">
        <v>854</v>
      </c>
      <c r="D14" s="894">
        <v>48</v>
      </c>
      <c r="E14" s="894">
        <v>50</v>
      </c>
      <c r="F14" s="894">
        <v>0</v>
      </c>
      <c r="G14" s="894">
        <v>255</v>
      </c>
      <c r="H14" s="895"/>
      <c r="I14" s="706"/>
      <c r="N14" s="680"/>
    </row>
    <row r="15" spans="1:17" ht="15.75">
      <c r="A15" s="721" t="s">
        <v>78</v>
      </c>
      <c r="B15" s="722"/>
      <c r="C15" s="898" t="s">
        <v>855</v>
      </c>
      <c r="D15" s="894">
        <v>-71</v>
      </c>
      <c r="E15" s="894">
        <v>-70</v>
      </c>
      <c r="F15" s="894">
        <v>-423</v>
      </c>
      <c r="G15" s="894">
        <v>-143</v>
      </c>
      <c r="H15" s="895"/>
      <c r="I15" s="706"/>
      <c r="N15" s="680"/>
    </row>
    <row r="16" spans="1:17" ht="15.75">
      <c r="A16" s="721" t="s">
        <v>79</v>
      </c>
      <c r="B16" s="722"/>
      <c r="C16" s="953" t="s">
        <v>817</v>
      </c>
      <c r="D16" s="894">
        <v>4249</v>
      </c>
      <c r="E16" s="894">
        <v>3554</v>
      </c>
      <c r="F16" s="894">
        <v>2609</v>
      </c>
      <c r="G16" s="894">
        <v>234</v>
      </c>
      <c r="H16" s="895"/>
      <c r="I16" s="706"/>
      <c r="N16" s="680"/>
    </row>
    <row r="17" spans="1:14" ht="16.5" thickBot="1">
      <c r="A17" s="721" t="s">
        <v>80</v>
      </c>
      <c r="B17" s="722"/>
      <c r="C17" s="900" t="s">
        <v>819</v>
      </c>
      <c r="D17" s="894">
        <v>2010</v>
      </c>
      <c r="E17" s="894">
        <v>2195</v>
      </c>
      <c r="F17" s="894">
        <v>1271</v>
      </c>
      <c r="G17" s="894">
        <v>-933</v>
      </c>
      <c r="H17" s="895" t="s">
        <v>856</v>
      </c>
      <c r="I17" s="706"/>
      <c r="N17" s="680"/>
    </row>
    <row r="18" spans="1:14" ht="16.5" thickBot="1">
      <c r="A18" s="899" t="s">
        <v>275</v>
      </c>
      <c r="B18" s="722"/>
      <c r="C18" s="900" t="s">
        <v>820</v>
      </c>
      <c r="D18" s="894">
        <v>2027</v>
      </c>
      <c r="E18" s="894">
        <v>1791</v>
      </c>
      <c r="F18" s="894">
        <v>1473</v>
      </c>
      <c r="G18" s="894">
        <v>1371</v>
      </c>
      <c r="H18" s="895"/>
      <c r="I18" s="706"/>
      <c r="N18" s="680"/>
    </row>
    <row r="19" spans="1:14" ht="15.75">
      <c r="A19" s="831" t="s">
        <v>81</v>
      </c>
      <c r="B19" s="722"/>
      <c r="C19" s="954" t="s">
        <v>821</v>
      </c>
      <c r="D19" s="955"/>
      <c r="E19" s="955"/>
      <c r="F19" s="955"/>
      <c r="G19" s="955"/>
      <c r="H19" s="903"/>
      <c r="I19" s="706"/>
      <c r="N19" s="680"/>
    </row>
    <row r="20" spans="1:14" ht="15.75">
      <c r="A20" s="831" t="s">
        <v>82</v>
      </c>
      <c r="B20" s="722"/>
      <c r="C20" s="954" t="s">
        <v>822</v>
      </c>
      <c r="D20" s="955"/>
      <c r="E20" s="955"/>
      <c r="F20" s="955"/>
      <c r="G20" s="955"/>
      <c r="H20" s="903"/>
      <c r="I20" s="706"/>
      <c r="N20" s="680"/>
    </row>
    <row r="21" spans="1:14" ht="15.75">
      <c r="A21" s="721"/>
      <c r="B21" s="722"/>
      <c r="C21" s="901"/>
      <c r="D21" s="956"/>
      <c r="E21" s="957"/>
      <c r="F21" s="957"/>
      <c r="G21" s="957"/>
      <c r="H21" s="895"/>
      <c r="I21" s="706"/>
      <c r="N21" s="680"/>
    </row>
    <row r="22" spans="1:14" ht="15.75">
      <c r="A22" s="721" t="s">
        <v>83</v>
      </c>
      <c r="B22" s="722"/>
      <c r="C22" s="908" t="s">
        <v>823</v>
      </c>
      <c r="D22" s="894">
        <v>-1832</v>
      </c>
      <c r="E22" s="894">
        <v>-2897</v>
      </c>
      <c r="F22" s="894">
        <v>-892</v>
      </c>
      <c r="G22" s="894">
        <v>-1665</v>
      </c>
      <c r="H22" s="895"/>
      <c r="I22" s="706"/>
      <c r="N22" s="680"/>
    </row>
    <row r="23" spans="1:14" ht="15.75">
      <c r="A23" s="831" t="s">
        <v>84</v>
      </c>
      <c r="B23" s="722"/>
      <c r="C23" s="954" t="s">
        <v>825</v>
      </c>
      <c r="D23" s="955">
        <v>215</v>
      </c>
      <c r="E23" s="955">
        <v>216</v>
      </c>
      <c r="F23" s="955">
        <v>183</v>
      </c>
      <c r="G23" s="955">
        <v>-1065</v>
      </c>
      <c r="H23" s="903" t="s">
        <v>857</v>
      </c>
      <c r="I23" s="706"/>
      <c r="N23" s="680"/>
    </row>
    <row r="24" spans="1:14" ht="15.75">
      <c r="A24" s="831"/>
      <c r="B24" s="722"/>
      <c r="C24" s="954" t="s">
        <v>826</v>
      </c>
      <c r="D24" s="955">
        <v>-3949</v>
      </c>
      <c r="E24" s="955">
        <v>-3299</v>
      </c>
      <c r="F24" s="955">
        <v>-2298</v>
      </c>
      <c r="G24" s="955">
        <v>-1791</v>
      </c>
      <c r="H24" s="1121" t="s">
        <v>904</v>
      </c>
      <c r="I24" s="706"/>
      <c r="N24" s="680"/>
    </row>
    <row r="25" spans="1:14" ht="15.75">
      <c r="A25" s="831"/>
      <c r="B25" s="722"/>
      <c r="C25" s="954" t="s">
        <v>836</v>
      </c>
      <c r="D25" s="955">
        <v>1868</v>
      </c>
      <c r="E25" s="955">
        <v>833</v>
      </c>
      <c r="F25" s="955">
        <v>1186</v>
      </c>
      <c r="G25" s="955">
        <v>1187</v>
      </c>
      <c r="H25" s="903" t="s">
        <v>858</v>
      </c>
      <c r="I25" s="706"/>
      <c r="N25" s="680"/>
    </row>
    <row r="26" spans="1:14" ht="15.75">
      <c r="A26" s="831"/>
      <c r="B26" s="722"/>
      <c r="C26" s="954" t="s">
        <v>859</v>
      </c>
      <c r="D26" s="955">
        <v>0</v>
      </c>
      <c r="E26" s="955">
        <v>-236</v>
      </c>
      <c r="F26" s="955">
        <v>0</v>
      </c>
      <c r="G26" s="955">
        <v>0</v>
      </c>
      <c r="H26" s="903" t="s">
        <v>903</v>
      </c>
      <c r="I26" s="706"/>
      <c r="N26" s="680"/>
    </row>
    <row r="27" spans="1:14" ht="15.75">
      <c r="A27" s="831"/>
      <c r="B27" s="722"/>
      <c r="C27" s="954" t="s">
        <v>860</v>
      </c>
      <c r="D27" s="955">
        <v>34</v>
      </c>
      <c r="E27" s="955">
        <v>39</v>
      </c>
      <c r="F27" s="955">
        <v>37</v>
      </c>
      <c r="G27" s="955">
        <v>4</v>
      </c>
      <c r="H27" s="903" t="s">
        <v>861</v>
      </c>
      <c r="I27" s="706"/>
      <c r="N27" s="680"/>
    </row>
    <row r="28" spans="1:14" ht="15.75">
      <c r="A28" s="831"/>
      <c r="B28" s="722"/>
      <c r="C28" s="904"/>
      <c r="D28" s="955">
        <v>0</v>
      </c>
      <c r="E28" s="955">
        <v>-450</v>
      </c>
      <c r="F28" s="955">
        <v>0</v>
      </c>
      <c r="G28" s="955">
        <v>0</v>
      </c>
      <c r="H28" s="1126" t="s">
        <v>911</v>
      </c>
      <c r="I28" s="706"/>
      <c r="N28" s="680"/>
    </row>
    <row r="29" spans="1:14" ht="15.75">
      <c r="A29" s="721"/>
      <c r="B29" s="722"/>
      <c r="C29" s="865"/>
      <c r="D29" s="956"/>
      <c r="E29" s="957"/>
      <c r="F29" s="957"/>
      <c r="G29" s="957"/>
      <c r="H29" s="895"/>
      <c r="I29" s="706"/>
      <c r="N29" s="680"/>
    </row>
    <row r="30" spans="1:14" ht="15.75">
      <c r="A30" s="721" t="s">
        <v>85</v>
      </c>
      <c r="B30" s="722"/>
      <c r="C30" s="893" t="s">
        <v>827</v>
      </c>
      <c r="D30" s="894">
        <v>-2185</v>
      </c>
      <c r="E30" s="894">
        <v>-2487</v>
      </c>
      <c r="F30" s="894">
        <v>2848</v>
      </c>
      <c r="G30" s="894">
        <v>5880</v>
      </c>
      <c r="H30" s="958"/>
      <c r="I30" s="706"/>
      <c r="N30" s="680"/>
    </row>
    <row r="31" spans="1:14" ht="15.75">
      <c r="A31" s="721"/>
      <c r="B31" s="722"/>
      <c r="C31" s="901"/>
      <c r="D31" s="956"/>
      <c r="E31" s="957"/>
      <c r="F31" s="957"/>
      <c r="G31" s="957"/>
      <c r="H31" s="895"/>
      <c r="I31" s="706"/>
      <c r="N31" s="680"/>
    </row>
    <row r="32" spans="1:14" ht="15.75">
      <c r="A32" s="721" t="s">
        <v>313</v>
      </c>
      <c r="B32" s="722"/>
      <c r="C32" s="908" t="s">
        <v>829</v>
      </c>
      <c r="D32" s="894">
        <v>14421</v>
      </c>
      <c r="E32" s="894">
        <v>-83703</v>
      </c>
      <c r="F32" s="894">
        <v>14470</v>
      </c>
      <c r="G32" s="894">
        <v>-13153</v>
      </c>
      <c r="H32" s="895"/>
      <c r="I32" s="706"/>
      <c r="N32" s="680"/>
    </row>
    <row r="33" spans="1:14" ht="15.75">
      <c r="A33" s="831" t="s">
        <v>314</v>
      </c>
      <c r="B33" s="722"/>
      <c r="C33" s="954" t="s">
        <v>825</v>
      </c>
      <c r="D33" s="955">
        <v>0</v>
      </c>
      <c r="E33" s="955">
        <v>0</v>
      </c>
      <c r="F33" s="955">
        <v>0</v>
      </c>
      <c r="G33" s="955">
        <v>0</v>
      </c>
      <c r="H33" s="903"/>
      <c r="I33" s="706"/>
      <c r="N33" s="680"/>
    </row>
    <row r="34" spans="1:14" ht="15.75">
      <c r="A34" s="831" t="s">
        <v>315</v>
      </c>
      <c r="B34" s="722"/>
      <c r="C34" s="954" t="s">
        <v>826</v>
      </c>
      <c r="D34" s="955">
        <v>0</v>
      </c>
      <c r="E34" s="955">
        <v>0</v>
      </c>
      <c r="F34" s="955">
        <v>0</v>
      </c>
      <c r="G34" s="955">
        <v>0</v>
      </c>
      <c r="H34" s="903"/>
      <c r="I34" s="706"/>
      <c r="N34" s="680"/>
    </row>
    <row r="35" spans="1:14" ht="15.75">
      <c r="A35" s="721" t="s">
        <v>310</v>
      </c>
      <c r="B35" s="722"/>
      <c r="C35" s="908" t="s">
        <v>831</v>
      </c>
      <c r="D35" s="894">
        <v>2694</v>
      </c>
      <c r="E35" s="894">
        <v>-1629</v>
      </c>
      <c r="F35" s="894">
        <v>973</v>
      </c>
      <c r="G35" s="894">
        <v>2134</v>
      </c>
      <c r="H35" s="895"/>
      <c r="I35" s="706"/>
      <c r="N35" s="680"/>
    </row>
    <row r="36" spans="1:14" ht="15.75">
      <c r="A36" s="831" t="s">
        <v>311</v>
      </c>
      <c r="B36" s="722"/>
      <c r="C36" s="954" t="s">
        <v>825</v>
      </c>
      <c r="D36" s="955">
        <v>0</v>
      </c>
      <c r="E36" s="955">
        <v>0</v>
      </c>
      <c r="F36" s="955">
        <v>0</v>
      </c>
      <c r="G36" s="955">
        <v>0</v>
      </c>
      <c r="H36" s="903"/>
      <c r="I36" s="706"/>
      <c r="N36" s="680"/>
    </row>
    <row r="37" spans="1:14" ht="15.75">
      <c r="A37" s="831" t="s">
        <v>312</v>
      </c>
      <c r="B37" s="722"/>
      <c r="C37" s="954" t="s">
        <v>826</v>
      </c>
      <c r="D37" s="955">
        <v>0</v>
      </c>
      <c r="E37" s="955">
        <v>0</v>
      </c>
      <c r="F37" s="955">
        <v>0</v>
      </c>
      <c r="G37" s="955">
        <v>0</v>
      </c>
      <c r="H37" s="903"/>
      <c r="I37" s="706"/>
      <c r="N37" s="680"/>
    </row>
    <row r="38" spans="1:14" ht="15.75">
      <c r="A38" s="615"/>
      <c r="B38" s="722"/>
      <c r="C38" s="959"/>
      <c r="D38" s="960"/>
      <c r="E38" s="961"/>
      <c r="F38" s="961"/>
      <c r="G38" s="961"/>
      <c r="H38" s="895"/>
      <c r="I38" s="706"/>
      <c r="N38" s="680"/>
    </row>
    <row r="39" spans="1:14" ht="15.75">
      <c r="A39" s="721" t="s">
        <v>86</v>
      </c>
      <c r="B39" s="722"/>
      <c r="C39" s="908" t="s">
        <v>862</v>
      </c>
      <c r="D39" s="894">
        <v>0</v>
      </c>
      <c r="E39" s="894">
        <v>152</v>
      </c>
      <c r="F39" s="894">
        <v>0</v>
      </c>
      <c r="G39" s="894">
        <v>-145</v>
      </c>
      <c r="H39" s="895" t="s">
        <v>863</v>
      </c>
      <c r="I39" s="706"/>
      <c r="N39" s="680"/>
    </row>
    <row r="40" spans="1:14" ht="15.75">
      <c r="A40" s="721" t="s">
        <v>87</v>
      </c>
      <c r="B40" s="722"/>
      <c r="C40" s="908" t="s">
        <v>864</v>
      </c>
      <c r="D40" s="894">
        <v>8641</v>
      </c>
      <c r="E40" s="894">
        <v>11847</v>
      </c>
      <c r="F40" s="894">
        <v>13628</v>
      </c>
      <c r="G40" s="894">
        <v>12591</v>
      </c>
      <c r="H40" s="895"/>
      <c r="I40" s="706"/>
      <c r="N40" s="680"/>
    </row>
    <row r="41" spans="1:14" ht="15.75">
      <c r="A41" s="831" t="s">
        <v>88</v>
      </c>
      <c r="B41" s="722"/>
      <c r="C41" s="954" t="s">
        <v>825</v>
      </c>
      <c r="D41" s="955">
        <v>0</v>
      </c>
      <c r="E41" s="955">
        <v>0</v>
      </c>
      <c r="F41" s="955">
        <v>0</v>
      </c>
      <c r="G41" s="955">
        <v>0</v>
      </c>
      <c r="H41" s="903"/>
      <c r="I41" s="706"/>
      <c r="N41" s="680"/>
    </row>
    <row r="42" spans="1:14" ht="15.75">
      <c r="A42" s="831" t="s">
        <v>89</v>
      </c>
      <c r="B42" s="722"/>
      <c r="C42" s="954" t="s">
        <v>826</v>
      </c>
      <c r="D42" s="955">
        <v>0</v>
      </c>
      <c r="E42" s="955">
        <v>0</v>
      </c>
      <c r="F42" s="955">
        <v>0</v>
      </c>
      <c r="G42" s="955">
        <v>0</v>
      </c>
      <c r="H42" s="903"/>
      <c r="I42" s="706"/>
      <c r="N42" s="680"/>
    </row>
    <row r="43" spans="1:14" ht="15.75">
      <c r="A43" s="721"/>
      <c r="B43" s="722"/>
      <c r="C43" s="901"/>
      <c r="D43" s="956"/>
      <c r="E43" s="957"/>
      <c r="F43" s="957"/>
      <c r="G43" s="957"/>
      <c r="H43" s="895"/>
      <c r="I43" s="706"/>
      <c r="N43" s="680"/>
    </row>
    <row r="44" spans="1:14" ht="15.75">
      <c r="A44" s="721" t="s">
        <v>90</v>
      </c>
      <c r="B44" s="722"/>
      <c r="C44" s="908" t="s">
        <v>834</v>
      </c>
      <c r="D44" s="894">
        <v>-14100</v>
      </c>
      <c r="E44" s="894">
        <v>2276</v>
      </c>
      <c r="F44" s="894">
        <v>1970</v>
      </c>
      <c r="G44" s="894">
        <v>7063</v>
      </c>
      <c r="H44" s="895"/>
      <c r="I44" s="706"/>
      <c r="N44" s="680"/>
    </row>
    <row r="45" spans="1:14" ht="15.75">
      <c r="A45" s="831" t="s">
        <v>91</v>
      </c>
      <c r="B45" s="722"/>
      <c r="C45" s="954" t="s">
        <v>825</v>
      </c>
      <c r="D45" s="955">
        <v>-8087</v>
      </c>
      <c r="E45" s="955">
        <v>-65</v>
      </c>
      <c r="F45" s="955">
        <v>780</v>
      </c>
      <c r="G45" s="955">
        <v>720</v>
      </c>
      <c r="H45" s="903" t="s">
        <v>912</v>
      </c>
      <c r="I45" s="706"/>
      <c r="N45" s="680"/>
    </row>
    <row r="46" spans="1:14" ht="15.75">
      <c r="A46" s="831" t="s">
        <v>92</v>
      </c>
      <c r="B46" s="722"/>
      <c r="C46" s="954" t="s">
        <v>826</v>
      </c>
      <c r="D46" s="955">
        <v>-2870</v>
      </c>
      <c r="E46" s="955">
        <v>-1377</v>
      </c>
      <c r="F46" s="955">
        <v>-1329</v>
      </c>
      <c r="G46" s="955">
        <v>-1575</v>
      </c>
      <c r="H46" s="903" t="s">
        <v>844</v>
      </c>
      <c r="I46" s="706"/>
      <c r="N46" s="680"/>
    </row>
    <row r="47" spans="1:14" ht="15.75">
      <c r="A47" s="831" t="s">
        <v>93</v>
      </c>
      <c r="B47" s="722"/>
      <c r="C47" s="954" t="s">
        <v>836</v>
      </c>
      <c r="D47" s="955">
        <v>-406</v>
      </c>
      <c r="E47" s="955">
        <v>3807</v>
      </c>
      <c r="F47" s="955">
        <v>2639</v>
      </c>
      <c r="G47" s="955">
        <v>8510</v>
      </c>
      <c r="H47" s="903" t="s">
        <v>865</v>
      </c>
      <c r="I47" s="706"/>
      <c r="N47" s="680"/>
    </row>
    <row r="48" spans="1:14" ht="15.75">
      <c r="A48" s="831" t="s">
        <v>94</v>
      </c>
      <c r="B48" s="722"/>
      <c r="C48" s="954" t="s">
        <v>859</v>
      </c>
      <c r="D48" s="955">
        <v>-2861</v>
      </c>
      <c r="E48" s="955">
        <v>-171</v>
      </c>
      <c r="F48" s="955">
        <v>0</v>
      </c>
      <c r="G48" s="955">
        <v>-237</v>
      </c>
      <c r="H48" s="903" t="s">
        <v>866</v>
      </c>
      <c r="I48" s="706"/>
      <c r="N48" s="680"/>
    </row>
    <row r="49" spans="1:14" ht="15.75">
      <c r="A49" s="831" t="s">
        <v>95</v>
      </c>
      <c r="B49" s="722"/>
      <c r="C49" s="954" t="s">
        <v>860</v>
      </c>
      <c r="D49" s="955">
        <v>124</v>
      </c>
      <c r="E49" s="955">
        <v>82</v>
      </c>
      <c r="F49" s="955">
        <v>-120</v>
      </c>
      <c r="G49" s="955">
        <v>-355</v>
      </c>
      <c r="H49" s="903" t="s">
        <v>843</v>
      </c>
      <c r="I49" s="706"/>
      <c r="N49" s="680"/>
    </row>
    <row r="50" spans="1:14" ht="16.5" thickBot="1">
      <c r="A50" s="721"/>
      <c r="B50" s="962"/>
      <c r="C50" s="865"/>
      <c r="D50" s="910"/>
      <c r="E50" s="911"/>
      <c r="F50" s="911"/>
      <c r="G50" s="911"/>
      <c r="H50" s="912"/>
      <c r="I50" s="706"/>
      <c r="N50" s="680"/>
    </row>
    <row r="51" spans="1:14" ht="17.25" thickTop="1" thickBot="1">
      <c r="A51" s="721" t="s">
        <v>96</v>
      </c>
      <c r="B51" s="963"/>
      <c r="C51" s="723" t="s">
        <v>867</v>
      </c>
      <c r="D51" s="724">
        <v>-56165</v>
      </c>
      <c r="E51" s="724">
        <v>-20271</v>
      </c>
      <c r="F51" s="724">
        <v>28673</v>
      </c>
      <c r="G51" s="914">
        <v>12024</v>
      </c>
      <c r="H51" s="726"/>
      <c r="I51" s="886"/>
      <c r="N51" s="680"/>
    </row>
    <row r="52" spans="1:14" ht="16.5" thickTop="1">
      <c r="A52" s="927"/>
      <c r="B52" s="712"/>
      <c r="C52" s="916" t="s">
        <v>839</v>
      </c>
      <c r="D52" s="798"/>
      <c r="E52" s="798"/>
      <c r="F52" s="798"/>
      <c r="G52" s="688"/>
      <c r="H52" s="798"/>
      <c r="I52" s="706"/>
      <c r="J52" s="680"/>
    </row>
    <row r="53" spans="1:14" ht="9" customHeight="1">
      <c r="A53" s="927"/>
      <c r="B53" s="712"/>
      <c r="C53" s="964"/>
      <c r="D53" s="798"/>
      <c r="E53" s="798"/>
      <c r="F53" s="798"/>
      <c r="G53" s="798"/>
      <c r="H53" s="798"/>
      <c r="I53" s="706"/>
      <c r="J53" s="680"/>
    </row>
    <row r="54" spans="1:14" s="818" customFormat="1" ht="15.75">
      <c r="A54" s="927"/>
      <c r="B54" s="712"/>
      <c r="C54" s="919" t="s">
        <v>840</v>
      </c>
      <c r="D54" s="802"/>
      <c r="E54" s="800"/>
      <c r="F54" s="798"/>
      <c r="G54" s="798"/>
      <c r="H54" s="798"/>
      <c r="I54" s="706"/>
      <c r="J54" s="680"/>
    </row>
    <row r="55" spans="1:14" ht="26.25">
      <c r="A55" s="927"/>
      <c r="B55" s="712"/>
      <c r="C55" s="702" t="s">
        <v>841</v>
      </c>
      <c r="D55" s="800"/>
      <c r="E55" s="800"/>
      <c r="F55" s="798"/>
      <c r="G55" s="801"/>
      <c r="H55" s="798"/>
      <c r="I55" s="706"/>
      <c r="J55" s="680"/>
    </row>
    <row r="56" spans="1:14" ht="12" customHeight="1" thickBot="1">
      <c r="A56" s="920"/>
      <c r="B56" s="965"/>
      <c r="C56" s="921"/>
      <c r="D56" s="851"/>
      <c r="E56" s="851"/>
      <c r="F56" s="851"/>
      <c r="G56" s="851"/>
      <c r="H56" s="851"/>
      <c r="I56" s="808"/>
      <c r="K56" s="680"/>
    </row>
    <row r="57" spans="1:14" ht="16.5" thickTop="1">
      <c r="D57" s="836"/>
    </row>
    <row r="58" spans="1:14">
      <c r="C58" s="967"/>
    </row>
    <row r="59" spans="1:14">
      <c r="C59" s="968" t="s">
        <v>733</v>
      </c>
      <c r="D59" s="1138" t="str">
        <f>IF(COUNTA(D8:G8,D11:G18,D22:G22,D30:G30,D32:G32,D35:G35,D39:G40,D44:G44,D51:G51)/68*100=100,"OK - Table 2A is fully completed","WARNING - Table 2A is not fully completed, please fill in figure, L, M or 0")</f>
        <v>OK - Table 2A is fully completed</v>
      </c>
      <c r="E59" s="1138"/>
      <c r="F59" s="1138"/>
      <c r="G59" s="1138"/>
      <c r="H59" s="815"/>
      <c r="I59" s="816"/>
    </row>
    <row r="60" spans="1:14">
      <c r="C60" s="819" t="s">
        <v>777</v>
      </c>
      <c r="D60" s="685"/>
      <c r="E60" s="685"/>
      <c r="F60" s="685"/>
      <c r="G60" s="685"/>
      <c r="H60" s="685"/>
      <c r="I60" s="820"/>
    </row>
    <row r="61" spans="1:14" ht="25.5" customHeight="1">
      <c r="C61" s="821" t="s">
        <v>316</v>
      </c>
      <c r="D61" s="822">
        <f>IF(D51="M",0,D51)-IF(D8="M",0,D8)-IF(D11="M",0,D11)-IF(D22="M",0,D22)-IF(D30="M",0,D30)-IF(D32="M",0,D32)-IF(D35="M",0,D35)-IF(D39="M",0,D39)-IF(D40="M",0,D40)-IF(D44="M",0,D44)</f>
        <v>0</v>
      </c>
      <c r="E61" s="822">
        <f>IF(E51="M",0,E51)-IF(E8="M",0,E8)-IF(E11="M",0,E11)-IF(E22="M",0,E22)-IF(E30="M",0,E30)-IF(E32="M",0,E32)-IF(E35="M",0,E35)-IF(E39="M",0,E39)-IF(E40="M",0,E40)-IF(E44="M",0,E44)</f>
        <v>0</v>
      </c>
      <c r="F61" s="822">
        <f>IF(F51="M",0,F51)-IF(F8="M",0,F8)-IF(F11="M",0,F11)-IF(F22="M",0,F22)-IF(F30="M",0,F30)-IF(F32="M",0,F32)-IF(F35="M",0,F35)-IF(F39="M",0,F39)-IF(F40="M",0,F40)-IF(F44="M",0,F44)</f>
        <v>0</v>
      </c>
      <c r="G61" s="822">
        <f>IF(G51="M",0,G51)-IF(G8="M",0,G8)-IF(G11="M",0,G11)-IF(G22="M",0,G22)-IF(G30="M",0,G30)-IF(G32="M",0,G32)-IF(G35="M",0,G35)-IF(G39="M",0,G39)-IF(G40="M",0,G40)-IF(G44="M",0,G44)</f>
        <v>0</v>
      </c>
      <c r="H61" s="685"/>
      <c r="I61" s="820"/>
    </row>
    <row r="62" spans="1:14" ht="15.75">
      <c r="C62" s="821" t="s">
        <v>16</v>
      </c>
      <c r="D62" s="822">
        <f>IF(D11="M",0,D11)-IF(D12="M",0,D12)-IF(D13="M",0,D13)-IF(D14="M",0,D14)-IF(D15="M",0,D15)-IF(D16="M",0,D16)</f>
        <v>0</v>
      </c>
      <c r="E62" s="822">
        <f>IF(E11="M",0,E11)-IF(E12="M",0,E12)-IF(E13="M",0,E13)-IF(E14="M",0,E14)-IF(E15="M",0,E15)-IF(E16="M",0,E16)</f>
        <v>0</v>
      </c>
      <c r="F62" s="822">
        <f>IF(F11="M",0,F11)-IF(F12="M",0,F12)-IF(F13="M",0,F13)-IF(F14="M",0,F14)-IF(F15="M",0,F15)-IF(F16="M",0,F16)</f>
        <v>0</v>
      </c>
      <c r="G62" s="822">
        <f>IF(G11="M",0,G11)-IF(G12="M",0,G12)-IF(G13="M",0,G13)-IF(G14="M",0,G14)-IF(G15="M",0,G15)-IF(G16="M",0,G16)</f>
        <v>0</v>
      </c>
      <c r="H62" s="685"/>
      <c r="I62" s="820"/>
    </row>
    <row r="63" spans="1:14" ht="15.75">
      <c r="C63" s="821" t="s">
        <v>17</v>
      </c>
      <c r="D63" s="822">
        <f>D44-SUM(D45:D50)</f>
        <v>0</v>
      </c>
      <c r="E63" s="822">
        <f>E44-SUM(E45:E50)</f>
        <v>0</v>
      </c>
      <c r="F63" s="822">
        <f>F44-SUM(F45:F50)</f>
        <v>0</v>
      </c>
      <c r="G63" s="822">
        <f>G44-SUM(G45:G50)</f>
        <v>0</v>
      </c>
      <c r="H63" s="685"/>
      <c r="I63" s="820"/>
    </row>
    <row r="64" spans="1:14" ht="15.75">
      <c r="A64" s="683"/>
      <c r="C64" s="825" t="s">
        <v>778</v>
      </c>
      <c r="D64" s="826"/>
      <c r="E64" s="826"/>
      <c r="F64" s="826"/>
      <c r="G64" s="826"/>
      <c r="H64" s="685"/>
      <c r="I64" s="820"/>
    </row>
    <row r="65" spans="1:9" ht="15.75">
      <c r="A65" s="683"/>
      <c r="C65" s="827" t="s">
        <v>18</v>
      </c>
      <c r="D65" s="828">
        <f>IF('Table 1'!E11="M",0,'Table 1'!E11)-IF('Table 2A'!D51="M",0,'Table 2A'!D51)</f>
        <v>0</v>
      </c>
      <c r="E65" s="828">
        <f>IF('Table 1'!F11="M",0,'Table 1'!F11)-IF('Table 2A'!E51="M",0,'Table 2A'!E51)</f>
        <v>0</v>
      </c>
      <c r="F65" s="828">
        <f>IF('Table 1'!G11="M",0,'Table 1'!G11)-IF('Table 2A'!F51="M",0,'Table 2A'!F51)</f>
        <v>0</v>
      </c>
      <c r="G65" s="828">
        <f>IF('Table 1'!H11="M",0,'Table 1'!H11)-IF('Table 2A'!G51="M",0,'Table 2A'!G51)</f>
        <v>0</v>
      </c>
      <c r="H65" s="829"/>
      <c r="I65" s="830"/>
    </row>
    <row r="66" spans="1:9">
      <c r="A66" s="683"/>
    </row>
    <row r="67" spans="1:9">
      <c r="A67" s="683"/>
    </row>
  </sheetData>
  <sheetProtection formatColumns="0" formatRows="0" insertRows="0" insertHyperlinks="0" deleteRows="0"/>
  <mergeCells count="1">
    <mergeCell ref="D59:G59"/>
  </mergeCells>
  <conditionalFormatting sqref="D59:G59">
    <cfRule type="expression" dxfId="20" priority="37" stopIfTrue="1">
      <formula>COUNTA(D8:G8,D11:G18,D22:G22,D30:G30,D32:G32,D35:G35,D39:G40,D44:G44,D51:G51)/68*100&lt;&gt;100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26" activePane="bottomRight" state="frozen"/>
      <selection activeCell="D47" sqref="D47"/>
      <selection pane="topRight" activeCell="D47" sqref="D47"/>
      <selection pane="bottomLeft" activeCell="D47" sqref="D47"/>
      <selection pane="bottomRight" activeCell="H20" sqref="H20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9" t="s">
        <v>901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2015</v>
      </c>
      <c r="E5" s="710">
        <f>'Table 1'!F5</f>
        <v>2016</v>
      </c>
      <c r="F5" s="710">
        <f>'Table 1'!G5</f>
        <v>2017</v>
      </c>
      <c r="G5" s="710">
        <f>'Table 1'!H5</f>
        <v>2018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15/04/2019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20733</v>
      </c>
      <c r="E8" s="94">
        <v>53055</v>
      </c>
      <c r="F8" s="94">
        <v>30950</v>
      </c>
      <c r="G8" s="595">
        <v>8792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642</v>
      </c>
      <c r="E11" s="141">
        <v>5</v>
      </c>
      <c r="F11" s="141">
        <v>1385</v>
      </c>
      <c r="G11" s="141">
        <v>4425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-385</v>
      </c>
      <c r="E12" s="141">
        <v>-620</v>
      </c>
      <c r="F12" s="141">
        <v>815</v>
      </c>
      <c r="G12" s="141">
        <v>4039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842</v>
      </c>
      <c r="E13" s="141">
        <v>458</v>
      </c>
      <c r="F13" s="141">
        <v>401</v>
      </c>
      <c r="G13" s="141">
        <v>328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185</v>
      </c>
      <c r="E14" s="141">
        <v>167</v>
      </c>
      <c r="F14" s="141">
        <v>169</v>
      </c>
      <c r="G14" s="141">
        <v>58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170</v>
      </c>
      <c r="E16" s="141">
        <v>156</v>
      </c>
      <c r="F16" s="141">
        <v>160</v>
      </c>
      <c r="G16" s="141">
        <v>39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5244</v>
      </c>
      <c r="E20" s="152">
        <v>239</v>
      </c>
      <c r="F20" s="152">
        <v>1605</v>
      </c>
      <c r="G20" s="152">
        <v>2305</v>
      </c>
      <c r="H20" s="1120" t="s">
        <v>905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45</v>
      </c>
      <c r="E24" s="152">
        <v>180</v>
      </c>
      <c r="F24" s="152">
        <v>31</v>
      </c>
      <c r="G24" s="152">
        <v>155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3944</v>
      </c>
      <c r="E26" s="152">
        <v>2647</v>
      </c>
      <c r="F26" s="152">
        <v>922</v>
      </c>
      <c r="G26" s="152">
        <v>890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1132</v>
      </c>
      <c r="E29" s="152">
        <v>-11196</v>
      </c>
      <c r="F29" s="152">
        <v>-949</v>
      </c>
      <c r="G29" s="152">
        <v>3516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2519</v>
      </c>
      <c r="E34" s="152">
        <v>11335</v>
      </c>
      <c r="F34" s="152">
        <v>15583</v>
      </c>
      <c r="G34" s="152">
        <v>7250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-8267</v>
      </c>
      <c r="E38" s="152">
        <v>-6606</v>
      </c>
      <c r="F38" s="152">
        <v>-7617</v>
      </c>
      <c r="G38" s="152">
        <v>-8313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-7897</v>
      </c>
      <c r="E39" s="586">
        <v>-6533</v>
      </c>
      <c r="F39" s="586">
        <v>-7495</v>
      </c>
      <c r="G39" s="586">
        <v>-8220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95</v>
      </c>
      <c r="E40" s="586">
        <v>146</v>
      </c>
      <c r="F40" s="586">
        <v>92</v>
      </c>
      <c r="G40" s="586">
        <v>48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-465</v>
      </c>
      <c r="E41" s="586">
        <v>-219</v>
      </c>
      <c r="F41" s="586">
        <v>-214</v>
      </c>
      <c r="G41" s="586">
        <v>-141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25992</v>
      </c>
      <c r="E43" s="95">
        <v>49659</v>
      </c>
      <c r="F43" s="95">
        <v>41910</v>
      </c>
      <c r="G43" s="599">
        <v>19020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9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9"/>
      <c r="F51" s="1139"/>
      <c r="G51" s="1139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29" activePane="bottomRight" state="frozen"/>
      <selection activeCell="D47" sqref="D47"/>
      <selection pane="topRight" activeCell="D47" sqref="D47"/>
      <selection pane="bottomLeft" activeCell="D47" sqref="D47"/>
      <selection pane="bottomRight" activeCell="F29" sqref="F29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849</v>
      </c>
      <c r="D1" s="690"/>
      <c r="E1" s="619"/>
      <c r="F1" s="619"/>
      <c r="G1" s="619"/>
      <c r="H1" s="619"/>
      <c r="I1" s="619"/>
      <c r="K1" s="617" t="s">
        <v>807</v>
      </c>
      <c r="L1" s="1119" t="s">
        <v>902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808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809</v>
      </c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941"/>
      <c r="I4" s="933"/>
      <c r="K4" s="617" t="s">
        <v>810</v>
      </c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2015</v>
      </c>
      <c r="E5" s="710">
        <f>'Table 1'!F5</f>
        <v>2016</v>
      </c>
      <c r="F5" s="710">
        <f>'Table 1'!G5</f>
        <v>2017</v>
      </c>
      <c r="G5" s="710">
        <f>'Table 1'!H5</f>
        <v>2018</v>
      </c>
      <c r="H5" s="940"/>
      <c r="I5" s="933"/>
      <c r="N5" s="680"/>
    </row>
    <row r="6" spans="1:17" ht="15.75">
      <c r="A6" s="707"/>
      <c r="B6" s="712"/>
      <c r="C6" s="713" t="str">
        <f>'Cover page'!E14</f>
        <v>Date: 15/04/2019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848</v>
      </c>
      <c r="D8" s="882">
        <v>20733</v>
      </c>
      <c r="E8" s="883">
        <v>53055</v>
      </c>
      <c r="F8" s="883">
        <v>30950</v>
      </c>
      <c r="G8" s="884">
        <v>8792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847</v>
      </c>
      <c r="D11" s="894">
        <v>642</v>
      </c>
      <c r="E11" s="894">
        <v>5</v>
      </c>
      <c r="F11" s="894">
        <v>1385</v>
      </c>
      <c r="G11" s="894">
        <v>4425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814</v>
      </c>
      <c r="D12" s="894">
        <v>-385</v>
      </c>
      <c r="E12" s="894">
        <v>-620</v>
      </c>
      <c r="F12" s="894">
        <v>815</v>
      </c>
      <c r="G12" s="894">
        <v>4039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815</v>
      </c>
      <c r="D13" s="894">
        <v>842</v>
      </c>
      <c r="E13" s="894">
        <v>458</v>
      </c>
      <c r="F13" s="894">
        <v>401</v>
      </c>
      <c r="G13" s="894">
        <v>328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817</v>
      </c>
      <c r="D14" s="894">
        <v>185</v>
      </c>
      <c r="E14" s="894">
        <v>167</v>
      </c>
      <c r="F14" s="894">
        <v>169</v>
      </c>
      <c r="G14" s="894">
        <v>58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820</v>
      </c>
      <c r="D16" s="894">
        <v>170</v>
      </c>
      <c r="E16" s="894">
        <v>156</v>
      </c>
      <c r="F16" s="894">
        <v>160</v>
      </c>
      <c r="G16" s="894">
        <v>39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823</v>
      </c>
      <c r="D20" s="907">
        <v>5244</v>
      </c>
      <c r="E20" s="907">
        <v>239</v>
      </c>
      <c r="F20" s="907">
        <v>1605</v>
      </c>
      <c r="G20" s="907">
        <v>2305</v>
      </c>
      <c r="H20" s="1122" t="s">
        <v>904</v>
      </c>
      <c r="I20" s="706"/>
      <c r="N20" s="680"/>
    </row>
    <row r="21" spans="1:14" ht="15.75">
      <c r="A21" s="831" t="s">
        <v>106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827</v>
      </c>
      <c r="D24" s="907">
        <v>45</v>
      </c>
      <c r="E24" s="907">
        <v>180</v>
      </c>
      <c r="F24" s="907">
        <v>31</v>
      </c>
      <c r="G24" s="907">
        <v>155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829</v>
      </c>
      <c r="D26" s="907">
        <v>3944</v>
      </c>
      <c r="E26" s="907">
        <v>2647</v>
      </c>
      <c r="F26" s="907">
        <v>922</v>
      </c>
      <c r="G26" s="907">
        <v>890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831</v>
      </c>
      <c r="D29" s="907">
        <v>1132</v>
      </c>
      <c r="E29" s="907">
        <v>-11196</v>
      </c>
      <c r="F29" s="907">
        <v>-949</v>
      </c>
      <c r="G29" s="907">
        <v>3516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846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845</v>
      </c>
      <c r="D34" s="907">
        <v>2519</v>
      </c>
      <c r="E34" s="907">
        <v>11335</v>
      </c>
      <c r="F34" s="907">
        <v>15583</v>
      </c>
      <c r="G34" s="907">
        <v>7250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834</v>
      </c>
      <c r="D38" s="907">
        <v>-8267</v>
      </c>
      <c r="E38" s="907">
        <v>-6606</v>
      </c>
      <c r="F38" s="907">
        <v>-7617</v>
      </c>
      <c r="G38" s="907">
        <v>-8313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825</v>
      </c>
      <c r="D39" s="902">
        <v>-7897</v>
      </c>
      <c r="E39" s="902">
        <v>-6533</v>
      </c>
      <c r="F39" s="902">
        <v>-7495</v>
      </c>
      <c r="G39" s="902">
        <v>-8220</v>
      </c>
      <c r="H39" s="903" t="s">
        <v>844</v>
      </c>
      <c r="I39" s="706"/>
      <c r="N39" s="680"/>
    </row>
    <row r="40" spans="1:255" ht="15.75">
      <c r="A40" s="831" t="s">
        <v>115</v>
      </c>
      <c r="B40" s="722"/>
      <c r="C40" s="901" t="s">
        <v>826</v>
      </c>
      <c r="D40" s="902">
        <v>95</v>
      </c>
      <c r="E40" s="902">
        <v>146</v>
      </c>
      <c r="F40" s="902">
        <v>92</v>
      </c>
      <c r="G40" s="902">
        <v>48</v>
      </c>
      <c r="H40" s="903" t="s">
        <v>843</v>
      </c>
      <c r="I40" s="706"/>
      <c r="N40" s="680"/>
    </row>
    <row r="41" spans="1:255" ht="15.75">
      <c r="A41" s="831" t="s">
        <v>116</v>
      </c>
      <c r="B41" s="722"/>
      <c r="C41" s="901" t="s">
        <v>836</v>
      </c>
      <c r="D41" s="902">
        <v>-465</v>
      </c>
      <c r="E41" s="902">
        <v>-219</v>
      </c>
      <c r="F41" s="902">
        <v>-214</v>
      </c>
      <c r="G41" s="902">
        <v>-141</v>
      </c>
      <c r="H41" s="903" t="s">
        <v>866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842</v>
      </c>
      <c r="D43" s="724">
        <v>25992</v>
      </c>
      <c r="E43" s="724">
        <v>49659</v>
      </c>
      <c r="F43" s="724">
        <v>41910</v>
      </c>
      <c r="G43" s="914">
        <v>19020</v>
      </c>
      <c r="H43" s="726"/>
      <c r="I43" s="886"/>
      <c r="N43" s="680"/>
    </row>
    <row r="44" spans="1:255" ht="16.5" thickTop="1">
      <c r="A44" s="927"/>
      <c r="B44" s="844"/>
      <c r="C44" s="916" t="s">
        <v>839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840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841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40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40"/>
      <c r="F51" s="1140"/>
      <c r="G51" s="1140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29" activePane="bottomRight" state="frozen"/>
      <selection activeCell="B1" sqref="B1"/>
      <selection pane="topRight" activeCell="D1" sqref="D1"/>
      <selection pane="bottomLeft" activeCell="B8" sqref="B8"/>
      <selection pane="bottomRight" activeCell="G43" sqref="G43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9" t="s">
        <v>901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2015</v>
      </c>
      <c r="E5" s="347">
        <f>'Tabulka 1'!F5</f>
        <v>2016</v>
      </c>
      <c r="F5" s="347">
        <f>'Tabulka 1'!G5</f>
        <v>2017</v>
      </c>
      <c r="G5" s="347">
        <f>'Tabulka 1'!H5</f>
        <v>2018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15/04/2019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-325</v>
      </c>
      <c r="E8" s="94">
        <v>2147</v>
      </c>
      <c r="F8" s="94">
        <v>11245</v>
      </c>
      <c r="G8" s="595">
        <v>15048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5.75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8</v>
      </c>
      <c r="E11" s="141">
        <v>0</v>
      </c>
      <c r="F11" s="141">
        <v>0</v>
      </c>
      <c r="G11" s="141">
        <v>-18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2</v>
      </c>
      <c r="E13" s="141">
        <v>0</v>
      </c>
      <c r="F13" s="141">
        <v>0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6</v>
      </c>
      <c r="E14" s="141">
        <v>0</v>
      </c>
      <c r="F14" s="141">
        <v>0</v>
      </c>
      <c r="G14" s="141">
        <v>-18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237</v>
      </c>
      <c r="E20" s="152">
        <v>267</v>
      </c>
      <c r="F20" s="152">
        <v>180</v>
      </c>
      <c r="G20" s="152">
        <v>44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708</v>
      </c>
      <c r="E24" s="152" t="s">
        <v>708</v>
      </c>
      <c r="F24" s="152" t="s">
        <v>708</v>
      </c>
      <c r="G24" s="152" t="s">
        <v>708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-6315</v>
      </c>
      <c r="E26" s="152">
        <v>-4564</v>
      </c>
      <c r="F26" s="152">
        <v>-8066</v>
      </c>
      <c r="G26" s="152">
        <v>-3044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42</v>
      </c>
      <c r="E34" s="152">
        <v>6</v>
      </c>
      <c r="F34" s="152">
        <v>-7</v>
      </c>
      <c r="G34" s="152">
        <v>-7</v>
      </c>
      <c r="H34" s="1120" t="s">
        <v>914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8266</v>
      </c>
      <c r="E38" s="152">
        <v>7030</v>
      </c>
      <c r="F38" s="152">
        <v>4830</v>
      </c>
      <c r="G38" s="152">
        <v>4360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7887</v>
      </c>
      <c r="E39" s="586">
        <v>6055</v>
      </c>
      <c r="F39" s="586">
        <v>5023</v>
      </c>
      <c r="G39" s="586">
        <v>3510</v>
      </c>
      <c r="H39" s="607" t="s">
        <v>695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907</v>
      </c>
      <c r="I40" s="51"/>
      <c r="N40" s="13"/>
    </row>
    <row r="41" spans="1:14" ht="15.75">
      <c r="A41" s="178" t="s">
        <v>137</v>
      </c>
      <c r="B41" s="472"/>
      <c r="C41" s="150"/>
      <c r="D41" s="586">
        <v>379</v>
      </c>
      <c r="E41" s="586">
        <v>975</v>
      </c>
      <c r="F41" s="586">
        <v>-193</v>
      </c>
      <c r="G41" s="586">
        <v>850</v>
      </c>
      <c r="H41" s="607" t="s">
        <v>696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1913</v>
      </c>
      <c r="E43" s="95">
        <v>4886</v>
      </c>
      <c r="F43" s="95">
        <v>8182</v>
      </c>
      <c r="G43" s="95">
        <v>16383</v>
      </c>
      <c r="H43" s="1127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9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9"/>
      <c r="F51" s="1139"/>
      <c r="G51" s="1139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Petr Musil</cp:lastModifiedBy>
  <cp:lastPrinted>2014-09-17T12:36:54Z</cp:lastPrinted>
  <dcterms:created xsi:type="dcterms:W3CDTF">1997-11-05T15:09:39Z</dcterms:created>
  <dcterms:modified xsi:type="dcterms:W3CDTF">2019-04-18T08:16:38Z</dcterms:modified>
</cp:coreProperties>
</file>