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J:\PROJEKTOVE_ODDELENI\PROJEKTY\EU\DS_Staťáček (OPZ_MPSV)\Informace o projektu\"/>
    </mc:Choice>
  </mc:AlternateContent>
  <bookViews>
    <workbookView xWindow="0" yWindow="0" windowWidth="21840" windowHeight="9210" firstSheet="2" activeTab="2"/>
  </bookViews>
  <sheets>
    <sheet name="Základní informace o projektu" sheetId="1" state="hidden" r:id="rId1"/>
    <sheet name="Harmonogram" sheetId="4" state="hidden" r:id="rId2"/>
    <sheet name="Harmonogram_graf" sheetId="12" r:id="rId3"/>
    <sheet name="Kompetenční matice" sheetId="3" state="hidden" r:id="rId4"/>
    <sheet name="Rozpočet" sheetId="5" state="hidden" r:id="rId5"/>
    <sheet name="Cash flow" sheetId="6" state="hidden" r:id="rId6"/>
    <sheet name="Cash flow_varianty" sheetId="7" state="hidden" r:id="rId7"/>
    <sheet name="Rozpočet_refundace výdajů z EU" sheetId="10" state="hidden" r:id="rId8"/>
    <sheet name="Útvary ČSÚ" sheetId="2" state="hidden" r:id="rId9"/>
  </sheets>
  <definedNames>
    <definedName name="_xlnm.Print_Area" localSheetId="6">'Cash flow_varianty'!$A$1:$AL$63</definedName>
    <definedName name="_xlnm.Print_Area" localSheetId="1">Tabulka3[#All]</definedName>
    <definedName name="_xlnm.Print_Area" localSheetId="3">'Kompetenční matice'!$A$1:$H$8</definedName>
    <definedName name="_xlnm.Print_Area" localSheetId="4">Rozpočet_projektu[#All]</definedName>
    <definedName name="_xlnm.Print_Area" localSheetId="7">'Rozpočet_refundace výdajů z EU'!$A$1:$E$10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1" i="4" l="1"/>
  <c r="H6" i="4" l="1"/>
  <c r="H10" i="4"/>
  <c r="H14" i="4"/>
  <c r="H18" i="4"/>
  <c r="H22" i="4"/>
  <c r="H26" i="4"/>
  <c r="H34" i="4"/>
  <c r="H38" i="4"/>
  <c r="H42" i="4"/>
  <c r="H46" i="4"/>
  <c r="H50" i="4"/>
  <c r="H27" i="4"/>
  <c r="H35" i="4"/>
  <c r="H39" i="4"/>
  <c r="H43" i="4"/>
  <c r="H47" i="4"/>
  <c r="H4" i="4"/>
  <c r="H12" i="4"/>
  <c r="H20" i="4"/>
  <c r="H28" i="4"/>
  <c r="H36" i="4"/>
  <c r="H44" i="4"/>
  <c r="H5" i="4"/>
  <c r="H13" i="4"/>
  <c r="H21" i="4"/>
  <c r="H29" i="4"/>
  <c r="H33" i="4"/>
  <c r="H41" i="4"/>
  <c r="H49" i="4"/>
  <c r="H3" i="4"/>
  <c r="H7" i="4"/>
  <c r="H11" i="4"/>
  <c r="H15" i="4"/>
  <c r="H19" i="4"/>
  <c r="H23" i="4"/>
  <c r="H31" i="4"/>
  <c r="H51" i="4"/>
  <c r="H16" i="4"/>
  <c r="H24" i="4"/>
  <c r="H32" i="4"/>
  <c r="H40" i="4"/>
  <c r="H9" i="4"/>
  <c r="H17" i="4"/>
  <c r="H25" i="4"/>
  <c r="H37" i="4"/>
  <c r="H45" i="4"/>
  <c r="G2" i="4"/>
  <c r="H2" i="4" s="1"/>
  <c r="G6" i="4"/>
  <c r="G10" i="4"/>
  <c r="G14" i="4"/>
  <c r="G18" i="4"/>
  <c r="G22" i="4"/>
  <c r="G26" i="4"/>
  <c r="G30" i="4"/>
  <c r="H30" i="4" s="1"/>
  <c r="G34" i="4"/>
  <c r="G38" i="4"/>
  <c r="G42" i="4"/>
  <c r="G46" i="4"/>
  <c r="G50" i="4"/>
  <c r="G54" i="4"/>
  <c r="H54" i="4" s="1"/>
  <c r="G58" i="4"/>
  <c r="H58" i="4" s="1"/>
  <c r="G52" i="4"/>
  <c r="H52" i="4" s="1"/>
  <c r="G9" i="4"/>
  <c r="G17" i="4"/>
  <c r="G29" i="4"/>
  <c r="G37" i="4"/>
  <c r="G49" i="4"/>
  <c r="G3" i="4"/>
  <c r="G7" i="4"/>
  <c r="G11" i="4"/>
  <c r="G15" i="4"/>
  <c r="G19" i="4"/>
  <c r="G23" i="4"/>
  <c r="G27" i="4"/>
  <c r="G31" i="4"/>
  <c r="G35" i="4"/>
  <c r="G39" i="4"/>
  <c r="G43" i="4"/>
  <c r="G47" i="4"/>
  <c r="G51" i="4"/>
  <c r="G55" i="4"/>
  <c r="H55" i="4" s="1"/>
  <c r="G48" i="4"/>
  <c r="H48" i="4" s="1"/>
  <c r="G5" i="4"/>
  <c r="G13" i="4"/>
  <c r="G25" i="4"/>
  <c r="G41" i="4"/>
  <c r="G53" i="4"/>
  <c r="H53" i="4" s="1"/>
  <c r="G4" i="4"/>
  <c r="G8" i="4"/>
  <c r="H8" i="4" s="1"/>
  <c r="G12" i="4"/>
  <c r="G16" i="4"/>
  <c r="G20" i="4"/>
  <c r="G24" i="4"/>
  <c r="G28" i="4"/>
  <c r="G32" i="4"/>
  <c r="G36" i="4"/>
  <c r="G40" i="4"/>
  <c r="G44" i="4"/>
  <c r="G56" i="4"/>
  <c r="H56" i="4" s="1"/>
  <c r="G21" i="4"/>
  <c r="G33" i="4"/>
  <c r="G45" i="4"/>
  <c r="G57" i="4"/>
  <c r="H57" i="4" s="1"/>
  <c r="D47" i="4"/>
  <c r="E47" i="4"/>
  <c r="D44" i="4"/>
  <c r="E44" i="4"/>
  <c r="D45" i="4"/>
  <c r="E45" i="4"/>
  <c r="D46" i="4"/>
  <c r="E46" i="4"/>
  <c r="D42" i="4"/>
  <c r="E42" i="4"/>
  <c r="D43" i="4"/>
  <c r="E43" i="4"/>
  <c r="I8" i="4" l="1"/>
  <c r="J8" i="4" s="1"/>
  <c r="I52" i="4"/>
  <c r="J52" i="4" s="1"/>
  <c r="I9" i="4"/>
  <c r="J9" i="4" s="1"/>
  <c r="I23" i="4"/>
  <c r="J23" i="4" s="1"/>
  <c r="I33" i="4"/>
  <c r="J33" i="4" s="1"/>
  <c r="I43" i="4"/>
  <c r="J43" i="4" s="1"/>
  <c r="I38" i="4"/>
  <c r="J38" i="4" s="1"/>
  <c r="I40" i="4"/>
  <c r="J40" i="4" s="1"/>
  <c r="I19" i="4"/>
  <c r="J19" i="4" s="1"/>
  <c r="I29" i="4"/>
  <c r="J29" i="4" s="1"/>
  <c r="I12" i="4"/>
  <c r="J12" i="4" s="1"/>
  <c r="I50" i="4"/>
  <c r="J50" i="4" s="1"/>
  <c r="I14" i="4"/>
  <c r="J14" i="4" s="1"/>
  <c r="I54" i="4"/>
  <c r="J54" i="4" s="1"/>
  <c r="I25" i="4"/>
  <c r="J25" i="4" s="1"/>
  <c r="I32" i="4"/>
  <c r="J32" i="4" s="1"/>
  <c r="I51" i="4"/>
  <c r="J51" i="4" s="1"/>
  <c r="I15" i="4"/>
  <c r="J15" i="4" s="1"/>
  <c r="I49" i="4"/>
  <c r="J49" i="4" s="1"/>
  <c r="I21" i="4"/>
  <c r="J21" i="4" s="1"/>
  <c r="I36" i="4"/>
  <c r="J36" i="4" s="1"/>
  <c r="I4" i="4"/>
  <c r="J4" i="4" s="1"/>
  <c r="I35" i="4"/>
  <c r="J35" i="4" s="1"/>
  <c r="I46" i="4"/>
  <c r="J46" i="4" s="1"/>
  <c r="I26" i="4"/>
  <c r="J26" i="4" s="1"/>
  <c r="I10" i="4"/>
  <c r="J10" i="4" s="1"/>
  <c r="I48" i="4"/>
  <c r="J48" i="4" s="1"/>
  <c r="I30" i="4"/>
  <c r="J30" i="4" s="1"/>
  <c r="I45" i="4"/>
  <c r="J45" i="4" s="1"/>
  <c r="I16" i="4"/>
  <c r="J16" i="4" s="1"/>
  <c r="I7" i="4"/>
  <c r="J7" i="4" s="1"/>
  <c r="I5" i="4"/>
  <c r="J5" i="4" s="1"/>
  <c r="I20" i="4"/>
  <c r="J20" i="4" s="1"/>
  <c r="I18" i="4"/>
  <c r="J18" i="4" s="1"/>
  <c r="I55" i="4"/>
  <c r="J55" i="4" s="1"/>
  <c r="I37" i="4"/>
  <c r="J37" i="4" s="1"/>
  <c r="I3" i="4"/>
  <c r="J3" i="4" s="1"/>
  <c r="I44" i="4"/>
  <c r="J44" i="4" s="1"/>
  <c r="I39" i="4"/>
  <c r="J39" i="4" s="1"/>
  <c r="I34" i="4"/>
  <c r="J34" i="4" s="1"/>
  <c r="I57" i="4"/>
  <c r="J57" i="4" s="1"/>
  <c r="I56" i="4"/>
  <c r="J56" i="4" s="1"/>
  <c r="I53" i="4"/>
  <c r="J53" i="4" s="1"/>
  <c r="I17" i="4"/>
  <c r="J17" i="4" s="1"/>
  <c r="I24" i="4"/>
  <c r="J24" i="4" s="1"/>
  <c r="I31" i="4"/>
  <c r="J31" i="4" s="1"/>
  <c r="I11" i="4"/>
  <c r="J11" i="4" s="1"/>
  <c r="I41" i="4"/>
  <c r="J41" i="4" s="1"/>
  <c r="I13" i="4"/>
  <c r="J13" i="4" s="1"/>
  <c r="I28" i="4"/>
  <c r="J28" i="4" s="1"/>
  <c r="I47" i="4"/>
  <c r="J47" i="4" s="1"/>
  <c r="I27" i="4"/>
  <c r="J27" i="4" s="1"/>
  <c r="I42" i="4"/>
  <c r="J42" i="4" s="1"/>
  <c r="I22" i="4"/>
  <c r="J22" i="4" s="1"/>
  <c r="I6" i="4"/>
  <c r="J6" i="4" s="1"/>
  <c r="D41" i="4"/>
  <c r="E41" i="4"/>
  <c r="D58" i="4" l="1"/>
  <c r="E58" i="4"/>
  <c r="I58" i="4" s="1"/>
  <c r="J58" i="4" s="1"/>
  <c r="D56" i="4"/>
  <c r="E56" i="4"/>
  <c r="D54" i="4"/>
  <c r="E54" i="4"/>
  <c r="D52" i="4"/>
  <c r="E52" i="4"/>
  <c r="D50" i="4"/>
  <c r="E50" i="4"/>
  <c r="E3" i="10" l="1"/>
  <c r="E4" i="10"/>
  <c r="E5" i="10"/>
  <c r="E6" i="10"/>
  <c r="E2" i="10"/>
  <c r="E7" i="10" s="1"/>
  <c r="D21" i="4" l="1"/>
  <c r="E21" i="4"/>
  <c r="D17" i="4" l="1"/>
  <c r="E17" i="4"/>
  <c r="D18" i="4"/>
  <c r="E18" i="4"/>
  <c r="D19" i="4"/>
  <c r="E19" i="4"/>
  <c r="D20" i="4"/>
  <c r="E20" i="4"/>
  <c r="D16" i="4"/>
  <c r="E16" i="4"/>
  <c r="D40" i="4" l="1"/>
  <c r="E40" i="4"/>
  <c r="D39" i="4"/>
  <c r="E39" i="4"/>
  <c r="D38" i="4" l="1"/>
  <c r="E38" i="4"/>
  <c r="D37" i="4"/>
  <c r="E37" i="4"/>
  <c r="D36" i="4"/>
  <c r="E36" i="4"/>
  <c r="D11" i="4" l="1"/>
  <c r="D23" i="4" l="1"/>
  <c r="E23" i="4"/>
  <c r="D24" i="4"/>
  <c r="E24" i="4"/>
  <c r="D25" i="4"/>
  <c r="E25" i="4"/>
  <c r="D26" i="4"/>
  <c r="E26" i="4"/>
  <c r="D22" i="4"/>
  <c r="E22" i="4"/>
  <c r="D30" i="4" l="1"/>
  <c r="E30" i="4"/>
  <c r="D29" i="4"/>
  <c r="E29" i="4"/>
  <c r="D28" i="4"/>
  <c r="E28" i="4"/>
  <c r="D13" i="4"/>
  <c r="E13" i="4"/>
  <c r="D12" i="4"/>
  <c r="E12" i="4"/>
  <c r="E11" i="4"/>
  <c r="D63" i="7" l="1"/>
  <c r="E63" i="7"/>
  <c r="B63" i="7" s="1"/>
  <c r="F63" i="7"/>
  <c r="G63" i="7"/>
  <c r="H63" i="7"/>
  <c r="I63" i="7"/>
  <c r="J63" i="7"/>
  <c r="K63" i="7"/>
  <c r="L63" i="7"/>
  <c r="M63" i="7"/>
  <c r="N63" i="7"/>
  <c r="O63" i="7"/>
  <c r="P63" i="7"/>
  <c r="Q63" i="7"/>
  <c r="R63" i="7"/>
  <c r="S63" i="7"/>
  <c r="T63" i="7"/>
  <c r="U63" i="7"/>
  <c r="V63" i="7"/>
  <c r="W63" i="7"/>
  <c r="X63" i="7"/>
  <c r="Y63" i="7"/>
  <c r="Z63" i="7"/>
  <c r="AA63" i="7"/>
  <c r="AB63" i="7"/>
  <c r="AC63" i="7"/>
  <c r="AD63" i="7"/>
  <c r="AE63" i="7"/>
  <c r="AF63" i="7"/>
  <c r="AG63" i="7"/>
  <c r="AH63" i="7"/>
  <c r="AI63" i="7"/>
  <c r="AJ63" i="7"/>
  <c r="AK63" i="7"/>
  <c r="AL63" i="7"/>
  <c r="C63" i="7"/>
  <c r="D62" i="7"/>
  <c r="E62" i="7"/>
  <c r="B62" i="7" s="1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V62" i="7"/>
  <c r="W62" i="7"/>
  <c r="X62" i="7"/>
  <c r="Y62" i="7"/>
  <c r="Z62" i="7"/>
  <c r="AA62" i="7"/>
  <c r="AB62" i="7"/>
  <c r="AC62" i="7"/>
  <c r="AD62" i="7"/>
  <c r="AE62" i="7"/>
  <c r="AF62" i="7"/>
  <c r="AG62" i="7"/>
  <c r="AH62" i="7"/>
  <c r="AI62" i="7"/>
  <c r="AJ62" i="7"/>
  <c r="AK62" i="7"/>
  <c r="AL62" i="7"/>
  <c r="C62" i="7"/>
  <c r="D61" i="7"/>
  <c r="E61" i="7"/>
  <c r="F61" i="7"/>
  <c r="G61" i="7"/>
  <c r="H61" i="7"/>
  <c r="I61" i="7"/>
  <c r="J61" i="7"/>
  <c r="K61" i="7"/>
  <c r="L61" i="7"/>
  <c r="M61" i="7"/>
  <c r="N61" i="7"/>
  <c r="O61" i="7"/>
  <c r="P61" i="7"/>
  <c r="Q61" i="7"/>
  <c r="R61" i="7"/>
  <c r="S61" i="7"/>
  <c r="T61" i="7"/>
  <c r="U61" i="7"/>
  <c r="V61" i="7"/>
  <c r="W61" i="7"/>
  <c r="X61" i="7"/>
  <c r="Y61" i="7"/>
  <c r="Z61" i="7"/>
  <c r="AA61" i="7"/>
  <c r="AB61" i="7"/>
  <c r="AC61" i="7"/>
  <c r="AD61" i="7"/>
  <c r="AE61" i="7"/>
  <c r="AF61" i="7"/>
  <c r="AG61" i="7"/>
  <c r="AH61" i="7"/>
  <c r="AI61" i="7"/>
  <c r="AJ61" i="7"/>
  <c r="AK61" i="7"/>
  <c r="AL61" i="7"/>
  <c r="C61" i="7"/>
  <c r="B12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AI26" i="7"/>
  <c r="AJ26" i="7"/>
  <c r="AK26" i="7"/>
  <c r="AL26" i="7"/>
  <c r="U26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 s="1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B25" i="7" s="1"/>
  <c r="D25" i="7"/>
  <c r="C25" i="7"/>
  <c r="B24" i="7"/>
  <c r="B23" i="7"/>
  <c r="B22" i="7"/>
  <c r="B21" i="7"/>
  <c r="B20" i="7"/>
  <c r="B19" i="7"/>
  <c r="B26" i="7" l="1"/>
  <c r="V58" i="7"/>
  <c r="W58" i="7"/>
  <c r="X58" i="7"/>
  <c r="Y58" i="7"/>
  <c r="Z58" i="7"/>
  <c r="AA58" i="7"/>
  <c r="AB58" i="7"/>
  <c r="AC58" i="7"/>
  <c r="AD58" i="7"/>
  <c r="AE58" i="7"/>
  <c r="AF58" i="7"/>
  <c r="AG58" i="7"/>
  <c r="AH58" i="7"/>
  <c r="AI58" i="7"/>
  <c r="AJ58" i="7"/>
  <c r="AK58" i="7"/>
  <c r="AL58" i="7"/>
  <c r="U58" i="7"/>
  <c r="P57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AL57" i="7"/>
  <c r="AK57" i="7"/>
  <c r="AJ57" i="7"/>
  <c r="AI57" i="7"/>
  <c r="AH57" i="7"/>
  <c r="AG57" i="7"/>
  <c r="AF57" i="7"/>
  <c r="AE57" i="7"/>
  <c r="AD57" i="7"/>
  <c r="AC57" i="7"/>
  <c r="AB57" i="7"/>
  <c r="AA57" i="7"/>
  <c r="Z57" i="7"/>
  <c r="Y57" i="7"/>
  <c r="X57" i="7"/>
  <c r="W57" i="7"/>
  <c r="V57" i="7"/>
  <c r="U57" i="7"/>
  <c r="T57" i="7"/>
  <c r="S57" i="7"/>
  <c r="R57" i="7"/>
  <c r="Q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 s="1"/>
  <c r="B56" i="7"/>
  <c r="B55" i="7"/>
  <c r="B54" i="7"/>
  <c r="B53" i="7"/>
  <c r="B52" i="7"/>
  <c r="B51" i="7"/>
  <c r="G44" i="7"/>
  <c r="K44" i="7"/>
  <c r="O44" i="7"/>
  <c r="S44" i="7"/>
  <c r="W44" i="7"/>
  <c r="AA44" i="7"/>
  <c r="AE44" i="7"/>
  <c r="AI44" i="7"/>
  <c r="C44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8" i="7"/>
  <c r="B37" i="7"/>
  <c r="B36" i="7"/>
  <c r="B35" i="7"/>
  <c r="B34" i="7"/>
  <c r="B33" i="7"/>
  <c r="D13" i="7"/>
  <c r="D45" i="7" s="1"/>
  <c r="E13" i="7"/>
  <c r="F13" i="7"/>
  <c r="F45" i="7" s="1"/>
  <c r="G13" i="7"/>
  <c r="G45" i="7" s="1"/>
  <c r="H13" i="7"/>
  <c r="H45" i="7" s="1"/>
  <c r="I13" i="7"/>
  <c r="I45" i="7" s="1"/>
  <c r="J13" i="7"/>
  <c r="J45" i="7" s="1"/>
  <c r="K13" i="7"/>
  <c r="K45" i="7" s="1"/>
  <c r="L13" i="7"/>
  <c r="L45" i="7" s="1"/>
  <c r="M13" i="7"/>
  <c r="M45" i="7" s="1"/>
  <c r="N13" i="7"/>
  <c r="N45" i="7" s="1"/>
  <c r="O13" i="7"/>
  <c r="O45" i="7" s="1"/>
  <c r="P13" i="7"/>
  <c r="P45" i="7" s="1"/>
  <c r="Q13" i="7"/>
  <c r="Q45" i="7" s="1"/>
  <c r="R13" i="7"/>
  <c r="R45" i="7" s="1"/>
  <c r="S13" i="7"/>
  <c r="S45" i="7" s="1"/>
  <c r="T13" i="7"/>
  <c r="T45" i="7" s="1"/>
  <c r="U13" i="7"/>
  <c r="U45" i="7" s="1"/>
  <c r="V13" i="7"/>
  <c r="V45" i="7" s="1"/>
  <c r="W13" i="7"/>
  <c r="W45" i="7" s="1"/>
  <c r="X13" i="7"/>
  <c r="X45" i="7" s="1"/>
  <c r="Y13" i="7"/>
  <c r="Y45" i="7" s="1"/>
  <c r="Z13" i="7"/>
  <c r="Z45" i="7" s="1"/>
  <c r="AA13" i="7"/>
  <c r="AA45" i="7" s="1"/>
  <c r="AB13" i="7"/>
  <c r="AB45" i="7" s="1"/>
  <c r="AC13" i="7"/>
  <c r="AC45" i="7" s="1"/>
  <c r="AD13" i="7"/>
  <c r="AD45" i="7" s="1"/>
  <c r="AE13" i="7"/>
  <c r="AE45" i="7" s="1"/>
  <c r="AF13" i="7"/>
  <c r="AF45" i="7" s="1"/>
  <c r="AG13" i="7"/>
  <c r="AG45" i="7" s="1"/>
  <c r="AH13" i="7"/>
  <c r="AH45" i="7" s="1"/>
  <c r="AI13" i="7"/>
  <c r="AI45" i="7" s="1"/>
  <c r="AJ13" i="7"/>
  <c r="AJ45" i="7" s="1"/>
  <c r="AK13" i="7"/>
  <c r="AK45" i="7" s="1"/>
  <c r="AL13" i="7"/>
  <c r="AL45" i="7" s="1"/>
  <c r="C13" i="7"/>
  <c r="C45" i="7" s="1"/>
  <c r="D12" i="7"/>
  <c r="D44" i="7" s="1"/>
  <c r="E12" i="7"/>
  <c r="E44" i="7" s="1"/>
  <c r="F12" i="7"/>
  <c r="F44" i="7" s="1"/>
  <c r="G12" i="7"/>
  <c r="H12" i="7"/>
  <c r="H44" i="7" s="1"/>
  <c r="I12" i="7"/>
  <c r="I44" i="7" s="1"/>
  <c r="J12" i="7"/>
  <c r="J44" i="7" s="1"/>
  <c r="K12" i="7"/>
  <c r="L12" i="7"/>
  <c r="L44" i="7" s="1"/>
  <c r="M12" i="7"/>
  <c r="M44" i="7" s="1"/>
  <c r="N12" i="7"/>
  <c r="N44" i="7" s="1"/>
  <c r="O12" i="7"/>
  <c r="P12" i="7"/>
  <c r="P44" i="7" s="1"/>
  <c r="Q12" i="7"/>
  <c r="Q44" i="7" s="1"/>
  <c r="R12" i="7"/>
  <c r="R44" i="7" s="1"/>
  <c r="S12" i="7"/>
  <c r="T12" i="7"/>
  <c r="T44" i="7" s="1"/>
  <c r="U12" i="7"/>
  <c r="U44" i="7" s="1"/>
  <c r="V12" i="7"/>
  <c r="V44" i="7" s="1"/>
  <c r="W12" i="7"/>
  <c r="X12" i="7"/>
  <c r="X44" i="7" s="1"/>
  <c r="Y12" i="7"/>
  <c r="Y44" i="7" s="1"/>
  <c r="Z12" i="7"/>
  <c r="Z44" i="7" s="1"/>
  <c r="AA12" i="7"/>
  <c r="AB12" i="7"/>
  <c r="AB44" i="7" s="1"/>
  <c r="AC12" i="7"/>
  <c r="AC44" i="7" s="1"/>
  <c r="AD12" i="7"/>
  <c r="AD44" i="7" s="1"/>
  <c r="AE12" i="7"/>
  <c r="AF12" i="7"/>
  <c r="AF44" i="7" s="1"/>
  <c r="AG12" i="7"/>
  <c r="AG44" i="7" s="1"/>
  <c r="AH12" i="7"/>
  <c r="AH44" i="7" s="1"/>
  <c r="AI12" i="7"/>
  <c r="AJ12" i="7"/>
  <c r="AJ44" i="7" s="1"/>
  <c r="AK12" i="7"/>
  <c r="AK44" i="7" s="1"/>
  <c r="AL12" i="7"/>
  <c r="AL44" i="7" s="1"/>
  <c r="C12" i="7"/>
  <c r="D11" i="7"/>
  <c r="D43" i="7" s="1"/>
  <c r="E11" i="7"/>
  <c r="E43" i="7" s="1"/>
  <c r="F11" i="7"/>
  <c r="F43" i="7" s="1"/>
  <c r="G11" i="7"/>
  <c r="H11" i="7"/>
  <c r="H43" i="7" s="1"/>
  <c r="I11" i="7"/>
  <c r="I43" i="7" s="1"/>
  <c r="J11" i="7"/>
  <c r="K11" i="7"/>
  <c r="L11" i="7"/>
  <c r="L43" i="7" s="1"/>
  <c r="M11" i="7"/>
  <c r="M43" i="7" s="1"/>
  <c r="N11" i="7"/>
  <c r="N43" i="7" s="1"/>
  <c r="O11" i="7"/>
  <c r="P11" i="7"/>
  <c r="P43" i="7" s="1"/>
  <c r="Q11" i="7"/>
  <c r="Q43" i="7" s="1"/>
  <c r="R11" i="7"/>
  <c r="S11" i="7"/>
  <c r="T11" i="7"/>
  <c r="T43" i="7" s="1"/>
  <c r="U11" i="7"/>
  <c r="U43" i="7" s="1"/>
  <c r="V11" i="7"/>
  <c r="V43" i="7" s="1"/>
  <c r="W11" i="7"/>
  <c r="X11" i="7"/>
  <c r="X43" i="7" s="1"/>
  <c r="Y11" i="7"/>
  <c r="Y43" i="7" s="1"/>
  <c r="Z11" i="7"/>
  <c r="AA11" i="7"/>
  <c r="AB11" i="7"/>
  <c r="AB43" i="7" s="1"/>
  <c r="AC11" i="7"/>
  <c r="AC43" i="7" s="1"/>
  <c r="AD11" i="7"/>
  <c r="AD43" i="7" s="1"/>
  <c r="AE11" i="7"/>
  <c r="AF11" i="7"/>
  <c r="AF43" i="7" s="1"/>
  <c r="AG11" i="7"/>
  <c r="AG43" i="7" s="1"/>
  <c r="AH11" i="7"/>
  <c r="AI11" i="7"/>
  <c r="AJ11" i="7"/>
  <c r="AJ43" i="7" s="1"/>
  <c r="AK11" i="7"/>
  <c r="AK43" i="7" s="1"/>
  <c r="AL11" i="7"/>
  <c r="AL43" i="7" s="1"/>
  <c r="C11" i="7"/>
  <c r="B5" i="7"/>
  <c r="B44" i="7" l="1"/>
  <c r="B45" i="7"/>
  <c r="AH43" i="7"/>
  <c r="Z43" i="7"/>
  <c r="R43" i="7"/>
  <c r="J43" i="7"/>
  <c r="B11" i="7"/>
  <c r="B13" i="7"/>
  <c r="B41" i="7"/>
  <c r="C43" i="7"/>
  <c r="AI43" i="7"/>
  <c r="AE43" i="7"/>
  <c r="AA43" i="7"/>
  <c r="W43" i="7"/>
  <c r="S43" i="7"/>
  <c r="O43" i="7"/>
  <c r="K43" i="7"/>
  <c r="G43" i="7"/>
  <c r="E45" i="7"/>
  <c r="B61" i="7"/>
  <c r="B58" i="7"/>
  <c r="B59" i="7"/>
  <c r="B40" i="7"/>
  <c r="B39" i="7"/>
  <c r="B10" i="7"/>
  <c r="B9" i="7"/>
  <c r="B8" i="7"/>
  <c r="B7" i="7"/>
  <c r="B6" i="7"/>
  <c r="B43" i="7" l="1"/>
  <c r="E2" i="6"/>
  <c r="E3" i="6"/>
  <c r="E4" i="6"/>
  <c r="E5" i="6"/>
  <c r="E6" i="6"/>
  <c r="D3" i="6"/>
  <c r="D4" i="6"/>
  <c r="D5" i="6"/>
  <c r="D6" i="6"/>
  <c r="D2" i="6"/>
  <c r="C7" i="6" l="1"/>
  <c r="E7" i="6" l="1"/>
  <c r="D7" i="6"/>
  <c r="D4" i="5"/>
  <c r="D3" i="5" s="1"/>
  <c r="D11" i="5"/>
  <c r="D10" i="5" s="1"/>
  <c r="D7" i="5"/>
  <c r="D8" i="5"/>
  <c r="D9" i="5"/>
  <c r="D6" i="5"/>
  <c r="D2" i="5" l="1"/>
  <c r="D5" i="5"/>
  <c r="E11" i="5" l="1"/>
  <c r="E7" i="5"/>
  <c r="E4" i="5"/>
  <c r="E9" i="5"/>
  <c r="E5" i="5"/>
  <c r="E10" i="5"/>
  <c r="E6" i="5"/>
  <c r="E8" i="5"/>
  <c r="E3" i="5"/>
  <c r="D32" i="4"/>
  <c r="E32" i="4"/>
  <c r="D31" i="4"/>
  <c r="E31" i="4"/>
  <c r="D8" i="4"/>
  <c r="E8" i="4"/>
  <c r="D35" i="4"/>
  <c r="E35" i="4"/>
  <c r="D34" i="4"/>
  <c r="E34" i="4"/>
  <c r="D33" i="4"/>
  <c r="E33" i="4"/>
  <c r="D4" i="4"/>
  <c r="E4" i="4"/>
  <c r="D2" i="4" l="1"/>
  <c r="E2" i="4"/>
  <c r="I2" i="4" s="1"/>
  <c r="J2" i="4" s="1"/>
  <c r="E3" i="4" l="1"/>
  <c r="E5" i="4"/>
  <c r="E6" i="4"/>
  <c r="E7" i="4"/>
  <c r="E9" i="4"/>
  <c r="E10" i="4"/>
  <c r="E14" i="4"/>
  <c r="E15" i="4"/>
  <c r="E27" i="4"/>
  <c r="E48" i="4"/>
  <c r="E49" i="4"/>
  <c r="E51" i="4"/>
  <c r="E53" i="4"/>
  <c r="E55" i="4"/>
  <c r="E57" i="4"/>
  <c r="D3" i="4"/>
  <c r="D5" i="4"/>
  <c r="D6" i="4"/>
  <c r="D7" i="4"/>
  <c r="D9" i="4"/>
  <c r="D10" i="4"/>
  <c r="D14" i="4"/>
  <c r="D15" i="4"/>
  <c r="D27" i="4"/>
  <c r="D48" i="4"/>
  <c r="D49" i="4"/>
  <c r="D51" i="4"/>
  <c r="D53" i="4"/>
  <c r="D55" i="4"/>
  <c r="D57" i="4"/>
</calcChain>
</file>

<file path=xl/sharedStrings.xml><?xml version="1.0" encoding="utf-8"?>
<sst xmlns="http://schemas.openxmlformats.org/spreadsheetml/2006/main" count="1032" uniqueCount="540">
  <si>
    <t>Zaměstnanec</t>
  </si>
  <si>
    <t>Odpovědný zaměstnanec</t>
  </si>
  <si>
    <t>Předpokládaná hodnota projektu</t>
  </si>
  <si>
    <t>01 - Předseda ČSÚ</t>
  </si>
  <si>
    <t>11 - ŘO Kancelář předsedy</t>
  </si>
  <si>
    <t>11 - Kancelář předsedy</t>
  </si>
  <si>
    <t>12 - ŘO bezpečnosti a krizového řízení</t>
  </si>
  <si>
    <t>1201 - VO krizového řízení, fyzické bezpečnosti a ochrany osob a majetku</t>
  </si>
  <si>
    <t>1201 - zaměstnanec oddělení krizového řízení, fyzické bezpečnosti a ochrany osob a majetku</t>
  </si>
  <si>
    <t>13 - ŘO personalistiky a mezd</t>
  </si>
  <si>
    <t>1301 - VO personalistiky</t>
  </si>
  <si>
    <t>1301 - zaměstnanec oddělení personalistiky</t>
  </si>
  <si>
    <t>1302 - VO PAM a mzdové účtárny</t>
  </si>
  <si>
    <t>1302 - zaměstnanec oddělení PAM a mzdové účtárny</t>
  </si>
  <si>
    <t>1303 - VO vzdělávání a FKSP</t>
  </si>
  <si>
    <t>1303 - zaměstnanec oddělení vzdělávání a FKSP</t>
  </si>
  <si>
    <t>14 - ŘO legislativy a mezinárodní spolupráce</t>
  </si>
  <si>
    <t>1401 - VO plánování mezinárodní spolupráce</t>
  </si>
  <si>
    <t>1401 - zaměstnanec oddělení plánování mezinárodní spolupráce</t>
  </si>
  <si>
    <t>1402 - VO evropské integrace</t>
  </si>
  <si>
    <t>1402 - zaměstnanec oddělení evropské integrace</t>
  </si>
  <si>
    <t>1403 - VO legislativní</t>
  </si>
  <si>
    <t>1403 - zaměstnanec oddělení legislativní</t>
  </si>
  <si>
    <t>1501 - VO CID</t>
  </si>
  <si>
    <t>1501 - zaměstnanec oddělení CID</t>
  </si>
  <si>
    <t>2001 - VO projektového řízení</t>
  </si>
  <si>
    <t>21 - ŘO financování a rozpočtu</t>
  </si>
  <si>
    <t>2101 - VO rozpočtu</t>
  </si>
  <si>
    <t>2101 - zaměstnanec oddělení rozpočtu</t>
  </si>
  <si>
    <t>2102 - VO finanční účtárny</t>
  </si>
  <si>
    <t>2102 - zaměstnanec oddělení finanční účtárny</t>
  </si>
  <si>
    <t>22 - ŘO hospodářské správy, majetku a investic</t>
  </si>
  <si>
    <t>2201 - VO provozně investiční</t>
  </si>
  <si>
    <t>2201 - zaměstnanec oddělení provozně investiční</t>
  </si>
  <si>
    <t>2202 - zaměstnanec oddělení majetku a zásobování</t>
  </si>
  <si>
    <t>23 - ŘO veřejných zakázek a právních služeb</t>
  </si>
  <si>
    <t>2301 - VO veřejných zakázek</t>
  </si>
  <si>
    <t>2301 - zaměstnanec oddělení veřejných zakázek</t>
  </si>
  <si>
    <t>2302 - VO právních služeb</t>
  </si>
  <si>
    <t>2302 - zaměstnanec oddělení právních služeb</t>
  </si>
  <si>
    <t>29 - ŘO informačních služeb</t>
  </si>
  <si>
    <t>2901 - VO informačních služeb</t>
  </si>
  <si>
    <t>2901 - zaměstnanec oddělení informačních služeb</t>
  </si>
  <si>
    <t>2902 - VO podpory uživatelů</t>
  </si>
  <si>
    <t>2902 - zaměstnanec oddělení podpory uživatelů</t>
  </si>
  <si>
    <t>2903 - VO internetu</t>
  </si>
  <si>
    <t>2903 - zaměstnanec oddělení internetu</t>
  </si>
  <si>
    <t>2904 - VO výstupních databází</t>
  </si>
  <si>
    <t>2904 - zaměstnanec oddělení výstupních databází</t>
  </si>
  <si>
    <t>31 - ŘO obecné metodiky</t>
  </si>
  <si>
    <t>3101 - VO koordinace statistických zjišťování</t>
  </si>
  <si>
    <t>3101 - zaměstnanec oddělení koordinace statistických zjišťování</t>
  </si>
  <si>
    <t>3102 - VO klasifikací, číselníků a SMS</t>
  </si>
  <si>
    <t>3102 - zaměstnanec oddělení klasifikací, číselníků a SMS</t>
  </si>
  <si>
    <t>32 - ŘO statistických registrů</t>
  </si>
  <si>
    <t>3201 - VO rozvoje a metodiky registrů</t>
  </si>
  <si>
    <t>3201 - zaměstnanec oddělení rozvoje a metodiky registrů</t>
  </si>
  <si>
    <t>3202 - VO statistických územních jednotek</t>
  </si>
  <si>
    <t>3202 - zaměstnanec oddělení statistických územních jednotek</t>
  </si>
  <si>
    <t>3203 - VO zpracování registrů</t>
  </si>
  <si>
    <t>3203 - zaměstnanec oddělení zpracování registrů</t>
  </si>
  <si>
    <t>33 - ŘO metodiky realizace statistických zpracování</t>
  </si>
  <si>
    <t>3301 - VO matematicko-statistických metod a statistické kvality</t>
  </si>
  <si>
    <t>3301 - zaměstnanec oddělení matematicko-statistických metod a statistické kvality</t>
  </si>
  <si>
    <t>3303 - VO metodiky zpracování a datových zdrojů</t>
  </si>
  <si>
    <t>3303 - zaměstnanec oddělení metodiky zpracování a datových zdrojů</t>
  </si>
  <si>
    <t>41 - ŘO národních účtů</t>
  </si>
  <si>
    <t>4101 - VO sektorových účtů</t>
  </si>
  <si>
    <t>4101 - zaměstnanec oddělení sektorových účtů</t>
  </si>
  <si>
    <t>4103 - VO čtvrtletních odhadů</t>
  </si>
  <si>
    <t>4103 - zaměstnanec oddělení čtvrtletních odhadů</t>
  </si>
  <si>
    <t>42 - ŘO vládních a finančních účtů</t>
  </si>
  <si>
    <t>4201 - VO vládních účtů</t>
  </si>
  <si>
    <t>4201 - zaměstnanec oddělení vládních účtů</t>
  </si>
  <si>
    <t>4202 - VO finančních účtů</t>
  </si>
  <si>
    <t>4202 - zaměstnanec oddělení finančních účtů</t>
  </si>
  <si>
    <t>4203 - VO netržní ekonomiky</t>
  </si>
  <si>
    <t>4203 - zaměstnanec oddělení netržní ekonomiky</t>
  </si>
  <si>
    <t>43 - ŘO statistiky cen</t>
  </si>
  <si>
    <t>4301 - VO statistiky cen zemědělství, stavebnictví a služeb</t>
  </si>
  <si>
    <t>4301 - zaměstnanec oddělení statistiky cen zemědělství, stavebnictví a služeb</t>
  </si>
  <si>
    <t>4302 - VO statistiky cen průmyslu a zahraničního obchodu</t>
  </si>
  <si>
    <t>4302 - zaměstnanec oddělení statistiky cen průmyslu a zahraničního obchodu</t>
  </si>
  <si>
    <t>4303 - VO statistiky spotřebitelských cen</t>
  </si>
  <si>
    <t>4303 - zaměstnanec oddělení statistiky spotřebitelských cen</t>
  </si>
  <si>
    <t>44 - ŘO statistiky zahraničního obchodu</t>
  </si>
  <si>
    <t>5101 - VO statistiky průmyslu</t>
  </si>
  <si>
    <t>5101 - zaměstnanec oddělení statistiky průmyslu</t>
  </si>
  <si>
    <t>5102 - VO statistiky stavebnictví a bytové výstavby</t>
  </si>
  <si>
    <t>5102 - zaměstnanec oddělení statistiky stavebnictví a bytové výstavby</t>
  </si>
  <si>
    <t>5103 - VO statistiky energetiky</t>
  </si>
  <si>
    <t>5103 - zaměstnanec oddělení statistiky energetiky</t>
  </si>
  <si>
    <t>53 - ŘO koordinace podnikových statistik a konjukturálních průzkumů</t>
  </si>
  <si>
    <t>5301 - VO koordinace zpracování podnikových statistik</t>
  </si>
  <si>
    <t>5301 - zaměstnanec oddělení koordinace zpracování podnikových statistik</t>
  </si>
  <si>
    <t>5302 - VO metodiky podnikových statistik</t>
  </si>
  <si>
    <t>5302 - zaměstnanec oddělení metodiky podnikových statistik</t>
  </si>
  <si>
    <t>5303 - zaměstnanec oddělení konjukturálních průzkumů</t>
  </si>
  <si>
    <t>61 - ŘO statistiky obyvatelstva</t>
  </si>
  <si>
    <t>6101 - VO demografické statistiky</t>
  </si>
  <si>
    <t>6102 - VO koordinace přípravy a zpracování sčítání</t>
  </si>
  <si>
    <t>6102 - zaměstnanec oddělení koordinace přípravy a zpracování sčítání</t>
  </si>
  <si>
    <t>6103 - VO metodiky, analýz a diseminace sčítání</t>
  </si>
  <si>
    <t>6103 - zaměstnanec oddělení metodiky, analýz a diseminace sčítání</t>
  </si>
  <si>
    <t>62 - ŘO šetření v domácnostech</t>
  </si>
  <si>
    <t>6201 - VO sociálních šetření</t>
  </si>
  <si>
    <t>6201 - zaměstnanec oddělení sociálních šetření</t>
  </si>
  <si>
    <t>6202 - VO koordinace šetření v domácnostech</t>
  </si>
  <si>
    <t>6202 - zaměstnanec oddělení koordinace šetření v domácnostech</t>
  </si>
  <si>
    <t>63 - ŘO statistik rozvoje společnosti</t>
  </si>
  <si>
    <t>6302 - VO statistik výzkumu, vývoje a informační společnosti</t>
  </si>
  <si>
    <t>6302 - zaměstnanec oddělení statistik výzkumu, vývoje a informační společnosti</t>
  </si>
  <si>
    <t>64 - ŘO statistiky trhu práce a rovných příležitostí</t>
  </si>
  <si>
    <t>6402 - VO pracovních sil, migrace a rovných příležitostí</t>
  </si>
  <si>
    <t>6402 - zaměstnanec oddělení pracovních sil, migrace a rovných příležitostí</t>
  </si>
  <si>
    <t>3001 - VO zpracování výsledků voleb</t>
  </si>
  <si>
    <t>3001 - zaměstnanec oddělení zpracování výsledků voleb</t>
  </si>
  <si>
    <t>7101 - VO informačních služeb</t>
  </si>
  <si>
    <t>7101 - zaměstnanec oddělení informačních služeb</t>
  </si>
  <si>
    <t>7102 - VO terénních zjišťování</t>
  </si>
  <si>
    <t>7102 - zaměstnanec oddělení terénních zjišťování</t>
  </si>
  <si>
    <t>7103 - VO zpracování demografie</t>
  </si>
  <si>
    <t>7103 - zaměstnanec oddělení zpracování demografie</t>
  </si>
  <si>
    <t>7104 - VO zpracování statistiky energetiky, technického rozvoje a inovací</t>
  </si>
  <si>
    <t>7104 - zaměstnanec oddělení zpracování statistiky energetiky, technického rozvoje a inovací</t>
  </si>
  <si>
    <t>7105 - VO zpracování statistiky práce, ICT a životního prostředí</t>
  </si>
  <si>
    <t>7105 - zaměstnanec oddělení zpracování statistiky práce, ICT a životního prostředí</t>
  </si>
  <si>
    <t>7106 - VO správy registrů</t>
  </si>
  <si>
    <t>7106 - zaměstnanec oddělení správy registrů</t>
  </si>
  <si>
    <t>7107 - VO SLDB</t>
  </si>
  <si>
    <t>7107 - zaměstnanec oddělení SLDB</t>
  </si>
  <si>
    <t>7201 - VO informačních služeb</t>
  </si>
  <si>
    <t>7201 - zaměstnanec oddělení informačních služeb</t>
  </si>
  <si>
    <t>7202 - VO terénních zjišťování</t>
  </si>
  <si>
    <t>7202 - zaměstnanec oddělení terénních zjišťování</t>
  </si>
  <si>
    <t>7203 - VO SLDB</t>
  </si>
  <si>
    <t>7203 - zaměstnanec oddělení SLDB</t>
  </si>
  <si>
    <t>7301 - VO informačních služeb a správy registrů</t>
  </si>
  <si>
    <t>7301 - zaměstnanec oddělení informačních služeb a správy registrů</t>
  </si>
  <si>
    <t>7302 - VO terénních zjišťování</t>
  </si>
  <si>
    <t>7302 - zaměstnanec oddělení terénních zjišťování</t>
  </si>
  <si>
    <t>7304 - VO zpracování naturálních úloh v zemědělství a lesnictví</t>
  </si>
  <si>
    <t>7305 - VO zpracování konjukturální statistiky a technologie zjišťování VTS</t>
  </si>
  <si>
    <t>7305 - zaměstnanec oddělení zpracování konjukturální statistiky  technologie zjišťování VTS</t>
  </si>
  <si>
    <t>7306 - VO SLDB</t>
  </si>
  <si>
    <t>7306 - zaměstnanec oddělení SLDB</t>
  </si>
  <si>
    <t>7401 - VO informačních služeb a správy registrů</t>
  </si>
  <si>
    <t>7401 - zaměstnanec oddělení informačních služeb a správy registrů</t>
  </si>
  <si>
    <t>7402 - VO terénních zjišťování</t>
  </si>
  <si>
    <t>7402 - zaměstnanec oddělení terénních zjišťování</t>
  </si>
  <si>
    <t>7403 - VO zpracování strukturální statistiky průmyslu a energetiky</t>
  </si>
  <si>
    <t>7403 - zaměstnanec oddělení zpracování strukturální statistiky průmyslu a energetiky</t>
  </si>
  <si>
    <t>7404 - VO zpracování konjukturální statistiky průmyslu a energetiky</t>
  </si>
  <si>
    <t>7405 - VO zpracování statistiky průmyslových výrobků a finanční statistiky</t>
  </si>
  <si>
    <t>7406 - VO technologické podpory zpracování statistiky průmyslu a energetiky</t>
  </si>
  <si>
    <t>7406 - zaměstnanec oddělení technologického podpory zpracování statistiky průmyslu a energetiky</t>
  </si>
  <si>
    <t>7407 - VO SLDB</t>
  </si>
  <si>
    <t>7407 - zaměstnanec oddělení SLDB</t>
  </si>
  <si>
    <t>7501 - VO informačních služeb</t>
  </si>
  <si>
    <t>7501 - zaměstnanec oddělení informačních služeb</t>
  </si>
  <si>
    <t>7502 - VO terénních zjišťování</t>
  </si>
  <si>
    <t>7502 - zaměstnanec oddělení terénních zjišťování</t>
  </si>
  <si>
    <t>7503 - VO SLDB</t>
  </si>
  <si>
    <t>7503 - zaměstnanec oddělení SLDB</t>
  </si>
  <si>
    <t>7601 - VO informačních služeb a správy registrů</t>
  </si>
  <si>
    <t>7601 - zaměstnanec oddělení informačních služeb a správy registrů</t>
  </si>
  <si>
    <t>7602 - VO terénních zjišťování</t>
  </si>
  <si>
    <t>7602 - zaměstnanec oddělení terénních zjišťování</t>
  </si>
  <si>
    <t>7604 - zaměstnanec oddělení zpracování statistiky odpadů, druhotných surovin, nemocnosti, úrazovosti a technologie zjišťování</t>
  </si>
  <si>
    <t>7605 - VO SLDB</t>
  </si>
  <si>
    <t>7605 - zaměstnanec oddělení SLDB</t>
  </si>
  <si>
    <t>7701 - VO informačních služeb</t>
  </si>
  <si>
    <t>7701 - zaměstnanec oddělení informačních služeb</t>
  </si>
  <si>
    <t>7702 - VO terénních zjišťování</t>
  </si>
  <si>
    <t>7702 - zaměstnanec oddělení terénních zjišťování</t>
  </si>
  <si>
    <t>7703 - VO SLDB</t>
  </si>
  <si>
    <t>7703 - zaměstnanec oddělení SLDB</t>
  </si>
  <si>
    <t>7801 - VO informačních služeb a správy registrů</t>
  </si>
  <si>
    <t>7801 - zaměstnanec oddělení informačních služeb a správy registrů</t>
  </si>
  <si>
    <t>7802 - VO terénních zjišťování</t>
  </si>
  <si>
    <t>7802 - zaměstnanec oddělení terénních zjišťování</t>
  </si>
  <si>
    <t>7803 - VO zpracování statistiky cen spotřebitelských a zemědělských</t>
  </si>
  <si>
    <t>7803 - zaměstnanec oddělení zpracování statistiky cen spotřebitelských a zemědělských</t>
  </si>
  <si>
    <t>7804 - VO zpracování statistiky cen průmyslu, stavebnictví, zahraničního obchodu a podnikatelských služeb</t>
  </si>
  <si>
    <t>7804 - zaměstnanec oddělení zpracování statistiky cen průmyslu, stavebnictví, zahraničního obchodu a podnikatelských služeb</t>
  </si>
  <si>
    <t>7805 - VO mobilních technologií spotřebitelských cen a technologie zpracování ostatních cenových indexů</t>
  </si>
  <si>
    <t>7805 - zaměstnanec oddělení mobilních technologií spotřebitelských cen a technologie zpracování ostatních cenových indexů</t>
  </si>
  <si>
    <t>7806 - VO SLDB</t>
  </si>
  <si>
    <t>7806 - zaměstnanec oddělení SLDB</t>
  </si>
  <si>
    <t>7901 - VO informačních služeb</t>
  </si>
  <si>
    <t>7901 - zaměstnanec oddělení informačních služeb</t>
  </si>
  <si>
    <t>7902 - VO terénních zjišťování</t>
  </si>
  <si>
    <t>7902 - zaměstnanec oddělení terénních zjišťování</t>
  </si>
  <si>
    <t>7903 - VO SLDB</t>
  </si>
  <si>
    <t>7903 - zaměstnanec oddělení SLDB</t>
  </si>
  <si>
    <t>8101 - VO informačních služeb</t>
  </si>
  <si>
    <t>8101 - zaměstnanec oddělení informačních služeb</t>
  </si>
  <si>
    <t>8102 - VO terénních zjišťování</t>
  </si>
  <si>
    <t>8102 - zaměstnanec oddělení terénních zjišťování</t>
  </si>
  <si>
    <t>8103 - VO SLDB</t>
  </si>
  <si>
    <t>8103 - zaměstnanec oddělení SLDB</t>
  </si>
  <si>
    <t>8201 - VO informačních služeb</t>
  </si>
  <si>
    <t>8201 - zaměstnanec oddělení informačních služeb</t>
  </si>
  <si>
    <t>8202 - VO terénních zjišťování</t>
  </si>
  <si>
    <t>8202 - zaměstnanec oddělení terénních zjišťování</t>
  </si>
  <si>
    <t>8203 - VO zpracování statistiky bytové výstavby a stavebních povolení</t>
  </si>
  <si>
    <t>8203 - zaměstnanec oddělení zpracování statistiky bytové výstavby a stavebních povolení</t>
  </si>
  <si>
    <t>8204 - VO zpracování statistiky vládních a neziskových institucí</t>
  </si>
  <si>
    <t>8204 - zaměstnanec oddělení zpracování statistiky vládních a neziskových institucí</t>
  </si>
  <si>
    <t>8206 - VO správy registrů</t>
  </si>
  <si>
    <t>8206 - zaměstnanec oddělení správy registrů</t>
  </si>
  <si>
    <t>8207 - VO SLDB</t>
  </si>
  <si>
    <t>8207 - zaměstnanec oddělení SLDB</t>
  </si>
  <si>
    <t>8301 - VO informačních služeb</t>
  </si>
  <si>
    <t>8301 - zaměstnanec oddělení informačních služeb</t>
  </si>
  <si>
    <t>8302 - VO terénních zjišťování</t>
  </si>
  <si>
    <t>8302 - zaměstnanec oddělení terénních zjišťování</t>
  </si>
  <si>
    <t>8303 - VO SLDB</t>
  </si>
  <si>
    <t>8303 - zaměstnanec oddělení SLDB</t>
  </si>
  <si>
    <t>8401 - VO informačních služeb</t>
  </si>
  <si>
    <t>8401 - zaměstnanec oddělení informačních služeb</t>
  </si>
  <si>
    <t>8402 - VO terénních zjišťování</t>
  </si>
  <si>
    <t>8402 - zaměstnanec oddělení terénních zjišťování</t>
  </si>
  <si>
    <t>8403 - VO SLDB</t>
  </si>
  <si>
    <t>8403 - zaměstnanec oddělení SLDB</t>
  </si>
  <si>
    <t>8501 - VO informačních služeb a správy registrů</t>
  </si>
  <si>
    <t>8501 - zaměstnanec oddělení informačních služeb a správy registrů</t>
  </si>
  <si>
    <t>8502 - VO terénních zjišťování</t>
  </si>
  <si>
    <t>8502 - zaměstnanec oddělení terénních zjišťování</t>
  </si>
  <si>
    <t>8503 - VO zpracování statistiky velkoobchodu</t>
  </si>
  <si>
    <t>8503 - zaměstnanec oddělení zpracování statistiky velkoobchodu</t>
  </si>
  <si>
    <t>8504 - VO zpracování statistiky maloobchodu, pohostinství a ubytování</t>
  </si>
  <si>
    <t>8504 - zaměstnanec oddělení zpracování statistiky, maloobchodu, pohostinství a ubytování</t>
  </si>
  <si>
    <t>8506 - VO SLDB</t>
  </si>
  <si>
    <t>8506 - zaměstnanec oddělení SLDB</t>
  </si>
  <si>
    <t>PVOO - Podnikový výbor odborové organizace</t>
  </si>
  <si>
    <t>aktivita byla zrušena</t>
  </si>
  <si>
    <t>Technický gestor</t>
  </si>
  <si>
    <t>Finance a rozpočet</t>
  </si>
  <si>
    <t>Role v projektu</t>
  </si>
  <si>
    <t>Spolupracuje</t>
  </si>
  <si>
    <t>Koordinuje</t>
  </si>
  <si>
    <t>Zastupuje</t>
  </si>
  <si>
    <t>Kontroluje</t>
  </si>
  <si>
    <t>Je informován</t>
  </si>
  <si>
    <t>Schvaluje</t>
  </si>
  <si>
    <t>Zahájení</t>
  </si>
  <si>
    <t>Dokončení</t>
  </si>
  <si>
    <t>Doba trvání (celé dny)</t>
  </si>
  <si>
    <t>Odpovědná osoba za ČSÚ</t>
  </si>
  <si>
    <t>Odpovědná osoba za dodavatele</t>
  </si>
  <si>
    <t>Spolupracující útvar</t>
  </si>
  <si>
    <t>2 - ŘS ekonomické a správní</t>
  </si>
  <si>
    <t>02 - Místopředseda ČSÚ</t>
  </si>
  <si>
    <t>3 - ŘS obecné metodiky a registrů</t>
  </si>
  <si>
    <t>4 - ŘS makroekonomických statistik</t>
  </si>
  <si>
    <t>6 - ŘS demografie a sociálních statistik</t>
  </si>
  <si>
    <t>03 - 1. místopředsedkyně ČSÚ</t>
  </si>
  <si>
    <t>Externí zaměstnanec</t>
  </si>
  <si>
    <t>Aktivita</t>
  </si>
  <si>
    <t>Zástupce OPŘ</t>
  </si>
  <si>
    <t>Útvar</t>
  </si>
  <si>
    <t xml:space="preserve">Řídí </t>
  </si>
  <si>
    <t>Nositel projektu</t>
  </si>
  <si>
    <t xml:space="preserve">aktivita nezačala </t>
  </si>
  <si>
    <t xml:space="preserve">aktivita nezačala, ale měla začít </t>
  </si>
  <si>
    <t>aktivita začala a probíhá bez problémů</t>
  </si>
  <si>
    <t xml:space="preserve">aktivita začala a probíhá s problémy </t>
  </si>
  <si>
    <t xml:space="preserve">aktivita začala a probíhá s vážnými problémy </t>
  </si>
  <si>
    <t>aktivita byla ukončena</t>
  </si>
  <si>
    <t>2001 - zástupce Oddělení projektového řízení</t>
  </si>
  <si>
    <t>Vedoucí projektu</t>
  </si>
  <si>
    <t xml:space="preserve">Věcný gestor </t>
  </si>
  <si>
    <t xml:space="preserve">Liniový nadřízený </t>
  </si>
  <si>
    <t xml:space="preserve">Koordinátor projektu </t>
  </si>
  <si>
    <t xml:space="preserve">Vedoucí řešitelského týmu </t>
  </si>
  <si>
    <t xml:space="preserve">Externí dodavatel </t>
  </si>
  <si>
    <t>Nechvátalová Jana, Mgr.</t>
  </si>
  <si>
    <t>Berková Hedvika, Ing.</t>
  </si>
  <si>
    <t>Škarková Kateřina, Ing.</t>
  </si>
  <si>
    <t>Viriusová Markéta, Mgr.</t>
  </si>
  <si>
    <t>DS ČéSÚček</t>
  </si>
  <si>
    <t>Podání Žádosti o podporu</t>
  </si>
  <si>
    <t>Realizace projektu</t>
  </si>
  <si>
    <t>ŘS 2 F. Minář</t>
  </si>
  <si>
    <t>Stav2</t>
  </si>
  <si>
    <t>Odpovědný orgán</t>
  </si>
  <si>
    <t>ČSÚ</t>
  </si>
  <si>
    <t>VO 2001 M. Viriusová</t>
  </si>
  <si>
    <t>Vypracování doplnění Žádosti o podporu</t>
  </si>
  <si>
    <t xml:space="preserve">Vydání Právního aktu </t>
  </si>
  <si>
    <t>ŘO</t>
  </si>
  <si>
    <t>Vypracování dokumentace pro zhotovení stavby</t>
  </si>
  <si>
    <t>ŘO 22 B. Švorcová</t>
  </si>
  <si>
    <t>DigiTry Art Technologies, s. r. o.</t>
  </si>
  <si>
    <t>ŘO 23 K. Škarková</t>
  </si>
  <si>
    <t>Vařeka Kamil, Mgr.</t>
  </si>
  <si>
    <t>Žádost o podporu</t>
  </si>
  <si>
    <t>Podpis smlouvy</t>
  </si>
  <si>
    <t>Stavební úpravy DS</t>
  </si>
  <si>
    <t>Zápis do evidence DS</t>
  </si>
  <si>
    <t>Výběrové řízení na pečující osoby (2)</t>
  </si>
  <si>
    <t>Absolvování akreditovaného kurzu "Chůva pro děti do zahájení povinné školní docházky" ukončeného osvědčením</t>
  </si>
  <si>
    <t>ŘO 13 J. Nechvátalová</t>
  </si>
  <si>
    <t>Uzavření Pojištění odpovědnosti  za újmu</t>
  </si>
  <si>
    <t>Doba trvání 
(celé měsíce)</t>
  </si>
  <si>
    <t>Příprava dokumentů nutných k provozu DS (vnitřní pravidla, plán výchovy, atd.)</t>
  </si>
  <si>
    <t>Podpis smluv s rodiči dětí</t>
  </si>
  <si>
    <t>Zpracování monitorovacích zpráv o realizaci</t>
  </si>
  <si>
    <t>1. monitorovací období</t>
  </si>
  <si>
    <t>2. monitorovací období</t>
  </si>
  <si>
    <t>3. monitorovací období</t>
  </si>
  <si>
    <t>4. monitorovací období</t>
  </si>
  <si>
    <t>5. monitorovací období</t>
  </si>
  <si>
    <t>Odsouhlasení návrhu Právního aktu ze strany ŘO</t>
  </si>
  <si>
    <t>Počet jednotek</t>
  </si>
  <si>
    <t>Kvalifikovaná pečující osoba</t>
  </si>
  <si>
    <t>Celkové způsobilé výdaje</t>
  </si>
  <si>
    <t>Vybudování dětské skupiny</t>
  </si>
  <si>
    <t>Cena jednotky</t>
  </si>
  <si>
    <t>Částka celkem</t>
  </si>
  <si>
    <t>Procento</t>
  </si>
  <si>
    <t>Vytvořené místo v zařízení péče o děti (neplátce DPH)</t>
  </si>
  <si>
    <t>Provoz zařízení péče o děti</t>
  </si>
  <si>
    <t>1. pololetí - Obsazenost zařízení péče o děti</t>
  </si>
  <si>
    <t>2. pololetí - Obsazenost zařízení péče o děti</t>
  </si>
  <si>
    <t>3. pololetí - Obsazenost zařízení péče o děti</t>
  </si>
  <si>
    <t>4. pololetí - Obsazenost zařízení péče o děti</t>
  </si>
  <si>
    <t>Zajištění kvalifikace pečující osoby</t>
  </si>
  <si>
    <t>Období</t>
  </si>
  <si>
    <t>Částka</t>
  </si>
  <si>
    <t xml:space="preserve">1. 7. 2020 - 31. 12. 2020 </t>
  </si>
  <si>
    <t>1. 7. 2021 - 31. 12. 2021</t>
  </si>
  <si>
    <t>Celkem</t>
  </si>
  <si>
    <t>1.</t>
  </si>
  <si>
    <t>2.</t>
  </si>
  <si>
    <t>3.</t>
  </si>
  <si>
    <t>4.</t>
  </si>
  <si>
    <t>5.</t>
  </si>
  <si>
    <t>Pořadí plateb</t>
  </si>
  <si>
    <t>1. 1. 2022 - 30. 6. 2022</t>
  </si>
  <si>
    <t>1. 7. 2019 - 30. 6. 2020</t>
  </si>
  <si>
    <t>1. 1. 2021 - 30. 6. 2021</t>
  </si>
  <si>
    <t xml:space="preserve">Povinná publicita </t>
  </si>
  <si>
    <t>Název položky</t>
  </si>
  <si>
    <t>SR podíl (50%)</t>
  </si>
  <si>
    <t>EU podíl (50%)</t>
  </si>
  <si>
    <t>Kód/položka</t>
  </si>
  <si>
    <t xml:space="preserve">plánovaný rozpočet 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</si>
  <si>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</si>
  <si>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</si>
  <si>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</si>
  <si>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</si>
  <si>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</si>
  <si>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</si>
  <si>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</si>
  <si>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</si>
  <si>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</si>
  <si>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</si>
  <si>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</si>
  <si>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</si>
  <si>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</si>
  <si>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</si>
  <si>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</si>
  <si>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</si>
  <si>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</si>
  <si>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</si>
  <si>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</si>
  <si>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</si>
  <si>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</si>
  <si>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</si>
  <si>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</si>
  <si>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</si>
  <si>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</si>
  <si>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</si>
  <si>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</si>
  <si>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</si>
  <si>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</si>
  <si>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</si>
  <si>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</si>
  <si>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červenec</t>
  </si>
  <si>
    <t>srpen</t>
  </si>
  <si>
    <t>září</t>
  </si>
  <si>
    <t>říjen</t>
  </si>
  <si>
    <t>listopad</t>
  </si>
  <si>
    <t>prosinec</t>
  </si>
  <si>
    <t>leden</t>
  </si>
  <si>
    <t>únor</t>
  </si>
  <si>
    <t>březen</t>
  </si>
  <si>
    <t>duben</t>
  </si>
  <si>
    <t>květen</t>
  </si>
  <si>
    <t>červen</t>
  </si>
  <si>
    <t>ZOR 1 (01.7.2019-30.06.2020)</t>
  </si>
  <si>
    <t>ZOR 2 (1.7.2020-31.12.2020)</t>
  </si>
  <si>
    <t>ZOR 3 (1.1.2021-31.06.2021)</t>
  </si>
  <si>
    <t>ZOR 4 (1.7.2021-31.12.2021)</t>
  </si>
  <si>
    <t>ZOR 5 (1.1.2022-31.06.2022)</t>
  </si>
  <si>
    <t xml:space="preserve">EU podíl </t>
  </si>
  <si>
    <t>SR podíl</t>
  </si>
  <si>
    <t>Rozdíl celkem</t>
  </si>
  <si>
    <t>Rozdíl EU podíl</t>
  </si>
  <si>
    <t>Rozdíl SR podíl</t>
  </si>
  <si>
    <t>EU podíl + SR podíl od roku 2021</t>
  </si>
  <si>
    <t>Varianta 3 - posunutí fáze budování - provoz od 1. 9. 2020 - 50 % podíl na spolufinacování po celou dobu projektu</t>
  </si>
  <si>
    <r>
      <t>Varianta 4 - posunutí fáze budování - provoz od 1. 9. 2020 - 50 % podíl spolufinancování</t>
    </r>
    <r>
      <rPr>
        <b/>
        <sz val="14"/>
        <color rgb="FF00B0F0"/>
        <rFont val="Arial"/>
        <family val="2"/>
        <charset val="238"/>
      </rPr>
      <t xml:space="preserve"> pouze</t>
    </r>
    <r>
      <rPr>
        <sz val="14"/>
        <color rgb="FF00B0F0"/>
        <rFont val="Arial"/>
        <family val="2"/>
        <charset val="238"/>
      </rPr>
      <t xml:space="preserve"> na rok 2020 </t>
    </r>
  </si>
  <si>
    <t>Varianta 1 - dodržení termínu - 50% podíl spolufinancování po celou dobu projektu</t>
  </si>
  <si>
    <r>
      <t xml:space="preserve">Varianta 2 - dodržení termínu - 50 % podíl spolufinancování </t>
    </r>
    <r>
      <rPr>
        <b/>
        <sz val="14"/>
        <color rgb="FF00B0F0"/>
        <rFont val="Calibri"/>
        <family val="2"/>
        <charset val="238"/>
        <scheme val="minor"/>
      </rPr>
      <t>pouze</t>
    </r>
    <r>
      <rPr>
        <sz val="14"/>
        <color rgb="FF00B0F0"/>
        <rFont val="Calibri"/>
        <family val="2"/>
        <charset val="238"/>
        <scheme val="minor"/>
      </rPr>
      <t xml:space="preserve"> na rok 2020</t>
    </r>
  </si>
  <si>
    <t>Doručení nabídek + hodnocení</t>
  </si>
  <si>
    <t>Získání stanovisek odpovědných orgánů (SÚ, KHS, záchranný hasičský sbor, kolaudace)</t>
  </si>
  <si>
    <t>Získání stanoviska Hygienické stanice Praha</t>
  </si>
  <si>
    <t>Zahájení provozu DS</t>
  </si>
  <si>
    <t>Hora Jaroslav, Mgr.</t>
  </si>
  <si>
    <t>VZ na stavební úpravy</t>
  </si>
  <si>
    <t>Příprava dokumentace k VZ</t>
  </si>
  <si>
    <t>Vyhlášení VZ</t>
  </si>
  <si>
    <t>Příprava zadávací dokumentace</t>
  </si>
  <si>
    <t>VZMR na dětský nábytek</t>
  </si>
  <si>
    <t>Výroba a montáž nábytku</t>
  </si>
  <si>
    <t>Datum skutečné realizace</t>
  </si>
  <si>
    <t>1502 - VO marketingu a PR</t>
  </si>
  <si>
    <t>1502 - zaměstnanec oddělení marketingu a PR</t>
  </si>
  <si>
    <t>3304 - VO statistických projektů a podpory integračního programování</t>
  </si>
  <si>
    <t>4401 - VO obchodní bilance</t>
  </si>
  <si>
    <t>4401 - zaměstnanec oddělení obchodní bilance</t>
  </si>
  <si>
    <t>4402 - VO datové podpory zahraničního obchodu</t>
  </si>
  <si>
    <t>4402 - zaměstnanec oddělení datové podpory zahraničního obchodu</t>
  </si>
  <si>
    <t>51 - ŘO statistiky zemědělství a lesnictví, průmyslu, stavebnictví a energetiky</t>
  </si>
  <si>
    <t>5104 - VO statistiky zemědělství a lesnictví</t>
  </si>
  <si>
    <t>5104 - zaměstnanec statistiky zemědělství a lesnictví</t>
  </si>
  <si>
    <t xml:space="preserve">6101 - zaměstnanec oddělení demografické  statistiky </t>
  </si>
  <si>
    <t>9001 - zaměstnanec oddělení strategie a administrativní podpory IT</t>
  </si>
  <si>
    <t>9001 - VO strategie a administrativní podpory IT</t>
  </si>
  <si>
    <t>9002 - VO aplikačního vývoje IT</t>
  </si>
  <si>
    <t>9002 - zaměstnanec aplikačního vývoje IT</t>
  </si>
  <si>
    <t>91 - ŘO infrastruktury IT</t>
  </si>
  <si>
    <t>9101 - VO provozu sítí, serverů a databází</t>
  </si>
  <si>
    <t>9101 - zaměstnanec oddělení provozu sítí, serverů a databází</t>
  </si>
  <si>
    <t>9102 - VO provozu IT zařízení koncových uživatelů</t>
  </si>
  <si>
    <t>9102 - zaměstnanec oddělení IT zařízení koncových uživatelů</t>
  </si>
  <si>
    <t>9201 - VO podpory statistických IS</t>
  </si>
  <si>
    <t>9201 - zaměstnanec oddělení podpory statistických IS</t>
  </si>
  <si>
    <t>9202 - zaměstnanec oddělení podpory centrálních IS</t>
  </si>
  <si>
    <t>3302 - zaměstnanec oddělení integračního programování a centrálního zpracování</t>
  </si>
  <si>
    <t>9 - ŘS IT</t>
  </si>
  <si>
    <t>8205 - VO zpracování statistiky stavebnictví, obchodu a služeb</t>
  </si>
  <si>
    <t>8205 - zaměstnanec oddělení zpracování statistiky stavebnictví, obchodu a služeb</t>
  </si>
  <si>
    <t>01 - Předseda - interní audit</t>
  </si>
  <si>
    <t>01 - Předseda - pověřenec GDPR</t>
  </si>
  <si>
    <t>2202 - VO majetku a zásobování</t>
  </si>
  <si>
    <t>3304 - zaměstnanec oddělení statistických projektů a podpory integračního programování</t>
  </si>
  <si>
    <t>5 - ŘS produkčních statistik</t>
  </si>
  <si>
    <t>52 - ŘO statistiky obchodu, dopravy, služeb, cestovního ruchu a životního prostředí</t>
  </si>
  <si>
    <t>5303 - VO konjukturálních průzkumů</t>
  </si>
  <si>
    <t>6301 - VO statistiky vzdělávání, zdravotnictví, kultury a sociálního zabezpečení</t>
  </si>
  <si>
    <t>6301 - zaměstnanec oddělení statistiky vzdělávání, zdravotnictví, kultury a sociálního zabezpečení</t>
  </si>
  <si>
    <t>9202 - VO podpory centrálních IS</t>
  </si>
  <si>
    <t>7304 - zaměstnanec oddělení zpracování naturálních úloh v zemědělství a lesnictví</t>
  </si>
  <si>
    <t>7404 - zaměstnanec oddělení zpracování konjukturální statistiky průmyslu a energetiky</t>
  </si>
  <si>
    <t>7405 - zaměstnanec oddělení zpracování statistiky průmyslových výrobků a finanční statistiky</t>
  </si>
  <si>
    <t>7603 - VO zpracování statistiky peněžnictví, pojišťovnictví a cestovního ruchu</t>
  </si>
  <si>
    <t>7603 - zaměstnanec oddělení zpracování statistiky peněžnictví, pojišťovnictví a cestovního ruchu</t>
  </si>
  <si>
    <t>7604 - VO zpracování statistiky odpadů, druhotných surovin, nemocnosti, úrazovosti a technologie zjišťování</t>
  </si>
  <si>
    <t>Demuth Pavel, Mgr.</t>
  </si>
  <si>
    <t>Průzkum trhu</t>
  </si>
  <si>
    <t>Podpis pojistné smlouvy</t>
  </si>
  <si>
    <t>Pořízení docházkového systému</t>
  </si>
  <si>
    <t>VZMR na BOZP a TDI</t>
  </si>
  <si>
    <t>ŘS 9. P. Böhm</t>
  </si>
  <si>
    <t>SSK - stavby s. r. o.</t>
  </si>
  <si>
    <t>BOZP a TDI</t>
  </si>
  <si>
    <t>Project Management Service s. r. o</t>
  </si>
  <si>
    <t xml:space="preserve">Šmídková, Šárka, Ing. </t>
  </si>
  <si>
    <t>Finanční manažer</t>
  </si>
  <si>
    <t>Zástupce nositele</t>
  </si>
  <si>
    <t>Vyhlášení + Realizace VZMR</t>
  </si>
  <si>
    <t>Nomiland s. r. o.</t>
  </si>
  <si>
    <t>Monitorovací období</t>
  </si>
  <si>
    <t>Výše vyčerpaných výdajů (uhrazených z projektu)</t>
  </si>
  <si>
    <t>Schválená výše ŽoP ze strany ŘO</t>
  </si>
  <si>
    <t>Výše finanční vratky z ČSÚ (více utracených fin. Prostředků nežli schválených jednotek)</t>
  </si>
  <si>
    <t>1. MO (1. 7. 2019 - 30. 6. 2020)</t>
  </si>
  <si>
    <t>2. MO (1. 7. 2020 - 31. 12. 2020)</t>
  </si>
  <si>
    <t>3. MO (1. 1. 2021 - 30. 6. 2021)</t>
  </si>
  <si>
    <t>4. MO (1. 7. 2021 - 31. 12. 2021)</t>
  </si>
  <si>
    <t>5. MO (1. 1. 2022 - 30. 6. 2022)</t>
  </si>
  <si>
    <t>Předložená výše  ŽoP dle splněných jednotek</t>
  </si>
  <si>
    <t>Schválení ŽoP/ZoR ze strany ŘO</t>
  </si>
  <si>
    <t>Podpis smlouvy  o ochraně osobních údajů</t>
  </si>
  <si>
    <t>Sponzor projektu</t>
  </si>
  <si>
    <t>Projektový manažer</t>
  </si>
  <si>
    <t>Rojíček Marek, Ing. Ph.D.</t>
  </si>
  <si>
    <t>Administrátor</t>
  </si>
  <si>
    <t>Viriusová Markéta, Mgr. MBA.</t>
  </si>
  <si>
    <t>Vstup nového partnera do projektu</t>
  </si>
  <si>
    <t>ČSU</t>
  </si>
  <si>
    <t>Oslovení možných partnerů</t>
  </si>
  <si>
    <t>Zpracování návrhu Partnerské smlouvy</t>
  </si>
  <si>
    <t>Zaslání návrhu Partnerské smlouvy na kontrolu na ŘO</t>
  </si>
  <si>
    <t>Podpis Partnerské smlouvy</t>
  </si>
  <si>
    <t>Podání žádosti o změnu na ŘO, vč. schválení ŽoZ ze strany ŘO</t>
  </si>
  <si>
    <t>01 - Předseda</t>
  </si>
  <si>
    <t>1101 - oddělení kancelář předsedy</t>
  </si>
  <si>
    <t>1101 - zaměstnanec kanceláře předsedy</t>
  </si>
  <si>
    <t>1202 - VO ochrany důvěrnosti a bezpečnosti informací</t>
  </si>
  <si>
    <t>1202 - zaměstnanec oddělení ochrany důvěrnosti a bezpečnosti informací</t>
  </si>
  <si>
    <t>15 - ŘO vnější komunikace</t>
  </si>
  <si>
    <t>3302 - VO integračního programování a centrálního zpracování</t>
  </si>
  <si>
    <t xml:space="preserve">4102 - VO tabulek input-output </t>
  </si>
  <si>
    <t xml:space="preserve">4102 - zaměstnanec oddělení tabulek input-output </t>
  </si>
  <si>
    <t>5201 - VO statistiky obchodu, dopravy a služeb</t>
  </si>
  <si>
    <t>5201 - zaměstnanec oddělení statistiky obchodu, dopravy a služeb</t>
  </si>
  <si>
    <t>5202 - VO statistiky cestovního ruchu a životního prostředí</t>
  </si>
  <si>
    <t>5202 - zaměstnanec oddělení statistiky cestovního ruchu a životního prostředí</t>
  </si>
  <si>
    <t>5203 - VO dat.podpory statistiky obch.,služ.a živ.prostř.</t>
  </si>
  <si>
    <t>5203 - zaměstnanec oddělení dat.podpory statistiky obch.,služ.a živ.prostř.</t>
  </si>
  <si>
    <t>6401 - VO statistiky práce</t>
  </si>
  <si>
    <t>6401 - zaměstnanec oddělení statistiky práce</t>
  </si>
  <si>
    <t>92 - ŘO podpory centrálních IS</t>
  </si>
  <si>
    <t>71 - ŘKS Českého statistického úřadu v hl. m. Praze</t>
  </si>
  <si>
    <t>72 - ŘKS ČSÚ pro Středočeský kraj</t>
  </si>
  <si>
    <t>73 - ŘKS  ČSÚ v Čes. Budějovicích</t>
  </si>
  <si>
    <t>7303 - VO zpracování strukturální statistiky VTS</t>
  </si>
  <si>
    <t>7303 - zaměstnanec oddělení zpracování strukturální statistiky VTS</t>
  </si>
  <si>
    <t>74 - ŘKS ČSÚ v Plzni</t>
  </si>
  <si>
    <t>75 - ŘKS ČSÚ v Karlových Varech</t>
  </si>
  <si>
    <t>76 - ŘKS ČSÚ v Ústí nad Labem</t>
  </si>
  <si>
    <t>77 - ŘKS ČSÚ v Liberci</t>
  </si>
  <si>
    <t>78 - ŘKS ČSÚ v Hradci Králové</t>
  </si>
  <si>
    <t>79 - ŘKS ČSÚ v Pardubicích</t>
  </si>
  <si>
    <t>81 - ŘKS ČSÚ v Jihlavě</t>
  </si>
  <si>
    <t>82 - ŘKS ČSÚ v Brně</t>
  </si>
  <si>
    <t>83 - ŘKS ČSÚ v Olomouci</t>
  </si>
  <si>
    <t>84 - ŘKS ČSÚ ve Zlíně</t>
  </si>
  <si>
    <t>85 - ŘKS ČSÚ v Ostravě</t>
  </si>
  <si>
    <t>Zástupce projektového manažera</t>
  </si>
  <si>
    <t>Minář Filip, Mgr. Ing.</t>
  </si>
  <si>
    <t>Dokončeno - pomocný sloupec</t>
  </si>
  <si>
    <t>Dokončeno</t>
  </si>
  <si>
    <t>Nedokončeno - pomocný sloupec</t>
  </si>
  <si>
    <t>Nedokončeno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</si>
</sst>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d/m/yyyy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rgb="FF00B0F0"/>
      <name val="Calibri"/>
      <family val="2"/>
      <charset val="238"/>
      <scheme val="minor"/>
    </font>
    <font>
      <sz val="14"/>
      <color rgb="FF00B0F0"/>
      <name val="Arial"/>
      <family val="2"/>
      <charset val="238"/>
    </font>
    <font>
      <b/>
      <sz val="14"/>
      <color rgb="FF00B0F0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b/>
      <sz val="14"/>
      <color rgb="FF00B0F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4" fillId="0" borderId="0" xfId="0" applyFont="1" applyFill="1"/>
    <xf numFmtId="164" fontId="0" fillId="0" borderId="0" xfId="0" applyNumberFormat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0" fontId="0" fillId="0" borderId="0" xfId="0" applyNumberFormat="1" applyAlignment="1">
      <alignment horizontal="center"/>
    </xf>
    <xf numFmtId="10" fontId="0" fillId="3" borderId="0" xfId="0" applyNumberFormat="1" applyFill="1" applyAlignment="1">
      <alignment horizontal="center"/>
    </xf>
    <xf numFmtId="10" fontId="4" fillId="0" borderId="0" xfId="0" applyNumberFormat="1" applyFont="1" applyFill="1" applyAlignment="1">
      <alignment horizontal="center"/>
    </xf>
    <xf numFmtId="0" fontId="5" fillId="0" borderId="0" xfId="0" applyFont="1"/>
    <xf numFmtId="164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"/>
    </xf>
    <xf numFmtId="1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/>
    </xf>
    <xf numFmtId="0" fontId="0" fillId="4" borderId="2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4" fillId="3" borderId="0" xfId="0" applyNumberFormat="1" applyFont="1" applyFill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0" fontId="0" fillId="0" borderId="0" xfId="0" applyNumberForma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7" fillId="0" borderId="0" xfId="0" applyFont="1"/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wrapText="1"/>
    </xf>
    <xf numFmtId="164" fontId="8" fillId="0" borderId="22" xfId="0" applyNumberFormat="1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right" vertical="center"/>
    </xf>
    <xf numFmtId="164" fontId="8" fillId="0" borderId="21" xfId="0" applyNumberFormat="1" applyFont="1" applyBorder="1" applyAlignment="1">
      <alignment horizontal="right" vertical="center"/>
    </xf>
    <xf numFmtId="164" fontId="8" fillId="0" borderId="33" xfId="0" applyNumberFormat="1" applyFont="1" applyBorder="1" applyAlignment="1">
      <alignment horizontal="right" vertical="center"/>
    </xf>
    <xf numFmtId="164" fontId="8" fillId="0" borderId="36" xfId="0" applyNumberFormat="1" applyFont="1" applyBorder="1" applyAlignment="1">
      <alignment horizontal="right" vertical="center"/>
    </xf>
    <xf numFmtId="164" fontId="8" fillId="0" borderId="22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wrapText="1"/>
    </xf>
    <xf numFmtId="164" fontId="8" fillId="0" borderId="25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right" vertical="center"/>
    </xf>
    <xf numFmtId="164" fontId="8" fillId="0" borderId="24" xfId="0" applyNumberFormat="1" applyFont="1" applyBorder="1" applyAlignment="1">
      <alignment horizontal="right" vertical="center"/>
    </xf>
    <xf numFmtId="164" fontId="8" fillId="0" borderId="34" xfId="0" applyNumberFormat="1" applyFont="1" applyBorder="1" applyAlignment="1">
      <alignment horizontal="right" vertical="center"/>
    </xf>
    <xf numFmtId="164" fontId="8" fillId="0" borderId="37" xfId="0" applyNumberFormat="1" applyFont="1" applyBorder="1" applyAlignment="1">
      <alignment horizontal="right" vertical="center"/>
    </xf>
    <xf numFmtId="164" fontId="8" fillId="0" borderId="25" xfId="0" applyNumberFormat="1" applyFont="1" applyBorder="1" applyAlignment="1">
      <alignment horizontal="right" vertical="center"/>
    </xf>
    <xf numFmtId="0" fontId="8" fillId="0" borderId="38" xfId="0" applyFont="1" applyBorder="1" applyAlignment="1">
      <alignment wrapText="1"/>
    </xf>
    <xf numFmtId="164" fontId="8" fillId="0" borderId="39" xfId="0" applyNumberFormat="1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right" vertical="center"/>
    </xf>
    <xf numFmtId="164" fontId="8" fillId="0" borderId="40" xfId="0" applyNumberFormat="1" applyFont="1" applyBorder="1" applyAlignment="1">
      <alignment horizontal="right" vertical="center"/>
    </xf>
    <xf numFmtId="164" fontId="8" fillId="0" borderId="41" xfId="0" applyNumberFormat="1" applyFont="1" applyBorder="1" applyAlignment="1">
      <alignment horizontal="right" vertical="center"/>
    </xf>
    <xf numFmtId="164" fontId="8" fillId="0" borderId="42" xfId="0" applyNumberFormat="1" applyFont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164" fontId="8" fillId="0" borderId="28" xfId="0" applyNumberFormat="1" applyFont="1" applyBorder="1" applyAlignment="1">
      <alignment horizontal="center" vertical="center"/>
    </xf>
    <xf numFmtId="164" fontId="8" fillId="0" borderId="26" xfId="0" applyNumberFormat="1" applyFont="1" applyBorder="1" applyAlignment="1">
      <alignment horizontal="right" vertical="center"/>
    </xf>
    <xf numFmtId="164" fontId="8" fillId="0" borderId="27" xfId="0" applyNumberFormat="1" applyFont="1" applyBorder="1" applyAlignment="1">
      <alignment horizontal="right" vertical="center"/>
    </xf>
    <xf numFmtId="164" fontId="8" fillId="0" borderId="28" xfId="0" applyNumberFormat="1" applyFont="1" applyBorder="1" applyAlignment="1">
      <alignment horizontal="right" vertical="center"/>
    </xf>
    <xf numFmtId="0" fontId="8" fillId="0" borderId="43" xfId="0" applyFont="1" applyBorder="1" applyAlignment="1">
      <alignment wrapText="1"/>
    </xf>
    <xf numFmtId="164" fontId="8" fillId="0" borderId="45" xfId="0" applyNumberFormat="1" applyFont="1" applyBorder="1" applyAlignment="1">
      <alignment horizontal="center" vertical="center"/>
    </xf>
    <xf numFmtId="164" fontId="8" fillId="0" borderId="43" xfId="0" applyNumberFormat="1" applyFont="1" applyBorder="1" applyAlignment="1">
      <alignment horizontal="right" vertical="center"/>
    </xf>
    <xf numFmtId="164" fontId="8" fillId="0" borderId="44" xfId="0" applyNumberFormat="1" applyFont="1" applyBorder="1" applyAlignment="1">
      <alignment horizontal="right" vertical="center"/>
    </xf>
    <xf numFmtId="164" fontId="8" fillId="0" borderId="45" xfId="0" applyNumberFormat="1" applyFont="1" applyBorder="1" applyAlignment="1">
      <alignment horizontal="right" vertical="center"/>
    </xf>
    <xf numFmtId="0" fontId="13" fillId="0" borderId="23" xfId="0" applyFont="1" applyBorder="1" applyAlignment="1">
      <alignment wrapText="1"/>
    </xf>
    <xf numFmtId="164" fontId="13" fillId="0" borderId="25" xfId="0" applyNumberFormat="1" applyFont="1" applyBorder="1" applyAlignment="1">
      <alignment horizontal="center" vertical="center"/>
    </xf>
    <xf numFmtId="164" fontId="13" fillId="0" borderId="23" xfId="0" applyNumberFormat="1" applyFont="1" applyBorder="1" applyAlignment="1">
      <alignment horizontal="right" vertical="center"/>
    </xf>
    <xf numFmtId="164" fontId="13" fillId="0" borderId="24" xfId="0" applyNumberFormat="1" applyFont="1" applyBorder="1" applyAlignment="1">
      <alignment horizontal="right" vertical="center"/>
    </xf>
    <xf numFmtId="164" fontId="13" fillId="0" borderId="25" xfId="0" applyNumberFormat="1" applyFont="1" applyBorder="1" applyAlignment="1">
      <alignment horizontal="right" vertical="center"/>
    </xf>
    <xf numFmtId="0" fontId="8" fillId="0" borderId="26" xfId="0" applyFont="1" applyBorder="1" applyAlignment="1">
      <alignment wrapText="1"/>
    </xf>
    <xf numFmtId="164" fontId="8" fillId="0" borderId="0" xfId="0" applyNumberFormat="1" applyFont="1" applyAlignment="1">
      <alignment horizontal="center" vertical="center"/>
    </xf>
    <xf numFmtId="0" fontId="8" fillId="0" borderId="49" xfId="0" applyFont="1" applyBorder="1" applyAlignment="1">
      <alignment wrapText="1"/>
    </xf>
    <xf numFmtId="164" fontId="8" fillId="0" borderId="50" xfId="0" applyNumberFormat="1" applyFont="1" applyBorder="1" applyAlignment="1">
      <alignment horizontal="center" vertical="center"/>
    </xf>
    <xf numFmtId="0" fontId="8" fillId="0" borderId="51" xfId="0" applyFont="1" applyBorder="1" applyAlignment="1">
      <alignment wrapText="1"/>
    </xf>
    <xf numFmtId="164" fontId="8" fillId="0" borderId="52" xfId="0" applyNumberFormat="1" applyFont="1" applyBorder="1" applyAlignment="1">
      <alignment horizontal="center" vertical="center"/>
    </xf>
    <xf numFmtId="0" fontId="8" fillId="0" borderId="53" xfId="0" applyFont="1" applyBorder="1" applyAlignment="1">
      <alignment wrapText="1"/>
    </xf>
    <xf numFmtId="164" fontId="8" fillId="0" borderId="54" xfId="0" applyNumberFormat="1" applyFont="1" applyBorder="1" applyAlignment="1">
      <alignment horizontal="center" vertical="center"/>
    </xf>
    <xf numFmtId="164" fontId="8" fillId="0" borderId="58" xfId="0" applyNumberFormat="1" applyFont="1" applyBorder="1" applyAlignment="1">
      <alignment horizontal="right" vertical="center"/>
    </xf>
    <xf numFmtId="164" fontId="8" fillId="0" borderId="59" xfId="0" applyNumberFormat="1" applyFont="1" applyBorder="1" applyAlignment="1">
      <alignment horizontal="right" vertical="center"/>
    </xf>
    <xf numFmtId="164" fontId="13" fillId="0" borderId="23" xfId="0" applyNumberFormat="1" applyFont="1" applyBorder="1" applyAlignment="1">
      <alignment horizontal="center" vertical="center"/>
    </xf>
    <xf numFmtId="164" fontId="13" fillId="0" borderId="24" xfId="0" applyNumberFormat="1" applyFont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 vertical="center"/>
    </xf>
    <xf numFmtId="164" fontId="8" fillId="0" borderId="27" xfId="0" applyNumberFormat="1" applyFont="1" applyBorder="1" applyAlignment="1">
      <alignment horizontal="center" vertical="center"/>
    </xf>
    <xf numFmtId="0" fontId="8" fillId="0" borderId="60" xfId="0" applyFont="1" applyBorder="1" applyAlignment="1">
      <alignment wrapText="1"/>
    </xf>
    <xf numFmtId="164" fontId="8" fillId="0" borderId="60" xfId="0" applyNumberFormat="1" applyFont="1" applyBorder="1" applyAlignment="1">
      <alignment horizontal="center" vertical="center"/>
    </xf>
    <xf numFmtId="164" fontId="8" fillId="0" borderId="60" xfId="0" applyNumberFormat="1" applyFont="1" applyBorder="1" applyAlignment="1">
      <alignment horizontal="right" vertical="center"/>
    </xf>
    <xf numFmtId="0" fontId="7" fillId="0" borderId="51" xfId="0" applyFont="1" applyBorder="1" applyAlignment="1">
      <alignment wrapText="1"/>
    </xf>
    <xf numFmtId="0" fontId="7" fillId="0" borderId="53" xfId="0" applyFont="1" applyBorder="1" applyAlignment="1">
      <alignment wrapText="1"/>
    </xf>
    <xf numFmtId="164" fontId="8" fillId="0" borderId="49" xfId="0" applyNumberFormat="1" applyFont="1" applyBorder="1" applyAlignment="1">
      <alignment horizontal="right" vertical="center"/>
    </xf>
    <xf numFmtId="164" fontId="8" fillId="0" borderId="55" xfId="0" applyNumberFormat="1" applyFont="1" applyBorder="1" applyAlignment="1">
      <alignment horizontal="right" vertical="center"/>
    </xf>
    <xf numFmtId="164" fontId="8" fillId="0" borderId="50" xfId="0" applyNumberFormat="1" applyFont="1" applyBorder="1" applyAlignment="1">
      <alignment horizontal="right" vertical="center"/>
    </xf>
    <xf numFmtId="164" fontId="7" fillId="0" borderId="51" xfId="0" applyNumberFormat="1" applyFont="1" applyBorder="1" applyAlignment="1">
      <alignment horizontal="right" vertical="center"/>
    </xf>
    <xf numFmtId="164" fontId="7" fillId="0" borderId="56" xfId="0" applyNumberFormat="1" applyFont="1" applyBorder="1" applyAlignment="1">
      <alignment horizontal="right" vertical="center"/>
    </xf>
    <xf numFmtId="164" fontId="7" fillId="0" borderId="52" xfId="0" applyNumberFormat="1" applyFont="1" applyBorder="1" applyAlignment="1">
      <alignment horizontal="right" vertical="center"/>
    </xf>
    <xf numFmtId="164" fontId="7" fillId="0" borderId="53" xfId="0" applyNumberFormat="1" applyFont="1" applyBorder="1" applyAlignment="1">
      <alignment horizontal="right"/>
    </xf>
    <xf numFmtId="164" fontId="7" fillId="0" borderId="57" xfId="0" applyNumberFormat="1" applyFont="1" applyBorder="1" applyAlignment="1">
      <alignment horizontal="right"/>
    </xf>
    <xf numFmtId="164" fontId="7" fillId="0" borderId="54" xfId="0" applyNumberFormat="1" applyFont="1" applyBorder="1" applyAlignment="1">
      <alignment horizontal="right"/>
    </xf>
    <xf numFmtId="164" fontId="8" fillId="0" borderId="51" xfId="0" applyNumberFormat="1" applyFont="1" applyBorder="1" applyAlignment="1">
      <alignment horizontal="right" vertical="center"/>
    </xf>
    <xf numFmtId="164" fontId="8" fillId="0" borderId="56" xfId="0" applyNumberFormat="1" applyFont="1" applyBorder="1" applyAlignment="1">
      <alignment horizontal="right" vertical="center"/>
    </xf>
    <xf numFmtId="164" fontId="8" fillId="0" borderId="52" xfId="0" applyNumberFormat="1" applyFont="1" applyBorder="1" applyAlignment="1">
      <alignment horizontal="right" vertical="center"/>
    </xf>
    <xf numFmtId="164" fontId="8" fillId="0" borderId="53" xfId="0" applyNumberFormat="1" applyFont="1" applyBorder="1" applyAlignment="1">
      <alignment horizontal="right"/>
    </xf>
    <xf numFmtId="164" fontId="8" fillId="0" borderId="57" xfId="0" applyNumberFormat="1" applyFont="1" applyBorder="1" applyAlignment="1">
      <alignment horizontal="right"/>
    </xf>
    <xf numFmtId="164" fontId="8" fillId="0" borderId="54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61" xfId="0" applyFont="1" applyBorder="1"/>
    <xf numFmtId="0" fontId="0" fillId="0" borderId="0" xfId="0" applyBorder="1"/>
    <xf numFmtId="14" fontId="4" fillId="7" borderId="0" xfId="0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14" fontId="15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62" xfId="0" applyBorder="1"/>
    <xf numFmtId="164" fontId="0" fillId="0" borderId="63" xfId="0" applyNumberFormat="1" applyBorder="1"/>
    <xf numFmtId="164" fontId="0" fillId="0" borderId="64" xfId="0" applyNumberFormat="1" applyBorder="1"/>
    <xf numFmtId="0" fontId="0" fillId="0" borderId="47" xfId="0" applyBorder="1"/>
    <xf numFmtId="164" fontId="0" fillId="0" borderId="65" xfId="0" applyNumberFormat="1" applyBorder="1"/>
    <xf numFmtId="164" fontId="0" fillId="0" borderId="12" xfId="0" applyNumberFormat="1" applyBorder="1"/>
    <xf numFmtId="0" fontId="0" fillId="0" borderId="66" xfId="0" applyBorder="1"/>
    <xf numFmtId="164" fontId="0" fillId="0" borderId="67" xfId="0" applyNumberFormat="1" applyBorder="1"/>
    <xf numFmtId="164" fontId="0" fillId="0" borderId="68" xfId="0" applyNumberFormat="1" applyBorder="1"/>
    <xf numFmtId="0" fontId="16" fillId="7" borderId="69" xfId="0" applyFont="1" applyFill="1" applyBorder="1" applyAlignment="1">
      <alignment horizontal="center" vertical="center" wrapText="1"/>
    </xf>
    <xf numFmtId="0" fontId="16" fillId="7" borderId="70" xfId="0" applyFont="1" applyFill="1" applyBorder="1" applyAlignment="1">
      <alignment horizontal="center" vertical="center" wrapText="1"/>
    </xf>
    <xf numFmtId="0" fontId="16" fillId="7" borderId="7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5" fontId="17" fillId="0" borderId="0" xfId="0" applyNumberFormat="1" applyFont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9" fillId="0" borderId="60" xfId="0" applyFont="1" applyFill="1" applyBorder="1"/>
    <xf numFmtId="0" fontId="19" fillId="0" borderId="60" xfId="0" applyFont="1" applyBorder="1"/>
    <xf numFmtId="164" fontId="19" fillId="0" borderId="60" xfId="0" applyNumberFormat="1" applyFont="1" applyBorder="1"/>
    <xf numFmtId="0" fontId="20" fillId="0" borderId="8" xfId="0" applyNumberFormat="1" applyFont="1" applyBorder="1" applyAlignment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0" fillId="0" borderId="0" xfId="0" applyNumberFormat="1" applyFont="1" applyFill="1" applyAlignment="1">
      <alignment horizontal="center" vertical="center" wrapText="1"/>
    </xf>
    <xf numFmtId="0" fontId="20" fillId="0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4" fontId="20" fillId="7" borderId="0" xfId="0" applyNumberFormat="1" applyFont="1" applyFill="1" applyAlignment="1">
      <alignment horizontal="center" vertical="center" wrapText="1"/>
    </xf>
    <xf numFmtId="0" fontId="0" fillId="0" borderId="74" xfId="0" applyBorder="1" applyAlignment="1">
      <alignment vertical="center" wrapText="1"/>
    </xf>
    <xf numFmtId="165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1" fillId="2" borderId="72" xfId="0" applyFont="1" applyFill="1" applyBorder="1"/>
    <xf numFmtId="0" fontId="1" fillId="2" borderId="73" xfId="0" applyFont="1" applyFill="1" applyBorder="1"/>
    <xf numFmtId="0" fontId="1" fillId="2" borderId="61" xfId="0" applyFont="1" applyFill="1" applyBorder="1"/>
    <xf numFmtId="0" fontId="0" fillId="0" borderId="73" xfId="0" applyFont="1" applyBorder="1"/>
    <xf numFmtId="0" fontId="0" fillId="0" borderId="72" xfId="0" applyFont="1" applyBorder="1" applyAlignment="1">
      <alignment wrapText="1"/>
    </xf>
    <xf numFmtId="0" fontId="0" fillId="0" borderId="0" xfId="0" applyFont="1" applyBorder="1"/>
    <xf numFmtId="0" fontId="0" fillId="0" borderId="0" xfId="0" applyFill="1"/>
    <xf numFmtId="49" fontId="4" fillId="0" borderId="0" xfId="0" applyNumberFormat="1" applyFont="1"/>
    <xf numFmtId="0" fontId="4" fillId="0" borderId="0" xfId="0" applyFont="1"/>
    <xf numFmtId="0" fontId="0" fillId="0" borderId="72" xfId="0" applyFont="1" applyBorder="1" applyAlignment="1">
      <alignment horizontal="left" vertical="center" wrapText="1"/>
    </xf>
    <xf numFmtId="0" fontId="0" fillId="0" borderId="73" xfId="0" applyFont="1" applyBorder="1" applyAlignment="1">
      <alignment horizontal="left" vertical="center"/>
    </xf>
    <xf numFmtId="0" fontId="0" fillId="0" borderId="61" xfId="0" applyFont="1" applyBorder="1" applyAlignment="1">
      <alignment horizontal="left" vertical="center"/>
    </xf>
    <xf numFmtId="0" fontId="20" fillId="0" borderId="8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8" fillId="0" borderId="0" xfId="0" applyNumberFormat="1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2" fillId="5" borderId="46" xfId="0" applyFont="1" applyFill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</cellXfs>
  <cellStyles count="1">
    <cellStyle name="Normální" xfId="0" builtinId="0"/>
  </cellStyles>
  <dxfs count="41">
    <dxf>
      <numFmt numFmtId="164" formatCode="#,##0.00\ &quot;Kč&quot;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64" formatCode="#,##0.00\ &quot;Kč&quot;"/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numFmt numFmtId="164" formatCode="#,##0.00\ &quot;Kč&quot;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64" formatCode="#,##0.00\ &quot;Kč&quot;"/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border outline="0">
        <bottom style="medium">
          <color indexed="64"/>
        </bottom>
      </border>
    </dxf>
    <dxf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165" formatCode="d/m/yyyy"/>
      <alignment horizontal="center" vertical="center" textRotation="0" wrapText="1" indent="0" justifyLastLine="0" shrinkToFit="0" readingOrder="0"/>
    </dxf>
    <dxf>
      <numFmt numFmtId="165" formatCode="d/m/yyyy"/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auto="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39994506668294322"/>
        </patternFill>
      </fill>
    </dxf>
    <dxf>
      <numFmt numFmtId="164" formatCode="#,##0.00\ &quot;Kč&quot;"/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ck">
          <color indexed="64"/>
        </left>
        <right/>
        <top/>
        <bottom/>
        <vertical/>
        <horizontal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DS Staťáček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stacked"/>
        <c:varyColors val="0"/>
        <c:ser>
          <c:idx val="5"/>
          <c:order val="0"/>
          <c:tx>
            <c:strRef>
              <c:f>Harmonogram!$B$1</c:f>
              <c:strCache>
                <c:ptCount val="1"/>
                <c:pt idx="0">
                  <c:v>Zahájení</c:v>
                </c:pt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f>Harmonogram!$A$2:$A$58</c:f>
              <c:strCache>
                <c:ptCount val="57"/>
                <c:pt idx="0">
                  <c:v>Realizace projektu</c:v>
                </c:pt>
                <c:pt idx="1">
                  <c:v>Žádost o podporu</c:v>
                </c:pt>
                <c:pt idx="2">
                  <c:v>Podání Žádosti o podporu</c:v>
                </c:pt>
                <c:pt idx="3">
                  <c:v>Vypracování doplnění Žádosti o podporu</c:v>
                </c:pt>
                <c:pt idx="4">
                  <c:v>Odsouhlasení návrhu Právního aktu ze strany ŘO</c:v>
                </c:pt>
                <c:pt idx="5">
                  <c:v>Vydání Právního aktu </c:v>
                </c:pt>
                <c:pt idx="6">
                  <c:v>Povinná publicita </c:v>
                </c:pt>
                <c:pt idx="7">
                  <c:v>Vypracování dokumentace pro zhotovení stavby</c:v>
                </c:pt>
                <c:pt idx="8">
                  <c:v>VZ na stavební úpravy</c:v>
                </c:pt>
                <c:pt idx="9">
                  <c:v>Příprava dokumentace k VZ</c:v>
                </c:pt>
                <c:pt idx="10">
                  <c:v>Vyhlášení VZ</c:v>
                </c:pt>
                <c:pt idx="11">
                  <c:v>Doručení nabídek + hodnocení</c:v>
                </c:pt>
                <c:pt idx="12">
                  <c:v>Podpis smlouvy</c:v>
                </c:pt>
                <c:pt idx="13">
                  <c:v>Stavební úpravy DS</c:v>
                </c:pt>
                <c:pt idx="14">
                  <c:v>VZMR na BOZP a TDI</c:v>
                </c:pt>
                <c:pt idx="15">
                  <c:v>Příprava dokumentace k VZ</c:v>
                </c:pt>
                <c:pt idx="16">
                  <c:v>Vyhlášení VZ</c:v>
                </c:pt>
                <c:pt idx="17">
                  <c:v>Doručení nabídek + hodnocení</c:v>
                </c:pt>
                <c:pt idx="18">
                  <c:v>Podpis smlouvy</c:v>
                </c:pt>
                <c:pt idx="19">
                  <c:v>BOZP a TDI</c:v>
                </c:pt>
                <c:pt idx="20">
                  <c:v>VZMR na dětský nábytek</c:v>
                </c:pt>
                <c:pt idx="21">
                  <c:v>Příprava zadávací dokumentace</c:v>
                </c:pt>
                <c:pt idx="22">
                  <c:v>Vyhlášení + Realizace VZMR</c:v>
                </c:pt>
                <c:pt idx="23">
                  <c:v>Podpis smlouvy</c:v>
                </c:pt>
                <c:pt idx="24">
                  <c:v>Výroba a montáž nábytku</c:v>
                </c:pt>
                <c:pt idx="25">
                  <c:v>Získání stanovisek odpovědných orgánů (SÚ, KHS, záchranný hasičský sbor, kolaudace)</c:v>
                </c:pt>
                <c:pt idx="26">
                  <c:v>Získání stanoviska Hygienické stanice Praha</c:v>
                </c:pt>
                <c:pt idx="27">
                  <c:v>Zápis do evidence DS</c:v>
                </c:pt>
                <c:pt idx="28">
                  <c:v>Zahájení provozu DS</c:v>
                </c:pt>
                <c:pt idx="29">
                  <c:v>Příprava dokumentů nutných k provozu DS (vnitřní pravidla, plán výchovy, atd.)</c:v>
                </c:pt>
                <c:pt idx="30">
                  <c:v>Podpis smluv s rodiči dětí</c:v>
                </c:pt>
                <c:pt idx="31">
                  <c:v>Výběrové řízení na pečující osoby (2)</c:v>
                </c:pt>
                <c:pt idx="32">
                  <c:v>Absolvování akreditovaného kurzu "Chůva pro děti do zahájení povinné školní docházky" ukončeného osvědčením</c:v>
                </c:pt>
                <c:pt idx="33">
                  <c:v>Uzavření Pojištění odpovědnosti  za újmu</c:v>
                </c:pt>
                <c:pt idx="34">
                  <c:v>Průzkum trhu</c:v>
                </c:pt>
                <c:pt idx="35">
                  <c:v>Podpis pojistné smlouvy</c:v>
                </c:pt>
                <c:pt idx="36">
                  <c:v>Pořízení docházkového systému</c:v>
                </c:pt>
                <c:pt idx="37">
                  <c:v>Průzkum trhu</c:v>
                </c:pt>
                <c:pt idx="38">
                  <c:v>Pořízení docházkového systému</c:v>
                </c:pt>
                <c:pt idx="39">
                  <c:v>Podpis smlouvy  o ochraně osobních údajů</c:v>
                </c:pt>
                <c:pt idx="40">
                  <c:v>Vstup nového partnera do projektu</c:v>
                </c:pt>
                <c:pt idx="41">
                  <c:v>Oslovení možných partnerů</c:v>
                </c:pt>
                <c:pt idx="42">
                  <c:v>Zpracování návrhu Partnerské smlouvy</c:v>
                </c:pt>
                <c:pt idx="43">
                  <c:v>Zaslání návrhu Partnerské smlouvy na kontrolu na ŘO</c:v>
                </c:pt>
                <c:pt idx="44">
                  <c:v>Podpis Partnerské smlouvy</c:v>
                </c:pt>
                <c:pt idx="45">
                  <c:v>Podání žádosti o změnu na ŘO, vč. schválení ŽoZ ze strany ŘO</c:v>
                </c:pt>
                <c:pt idx="46">
                  <c:v>Zpracování monitorovacích zpráv o realizaci</c:v>
                </c:pt>
                <c:pt idx="47">
                  <c:v>1. monitorovací období</c:v>
                </c:pt>
                <c:pt idx="48">
                  <c:v>Schválení ŽoP/ZoR ze strany ŘO</c:v>
                </c:pt>
                <c:pt idx="49">
                  <c:v>2. monitorovací období</c:v>
                </c:pt>
                <c:pt idx="50">
                  <c:v>Schválení ŽoP/ZoR ze strany ŘO</c:v>
                </c:pt>
                <c:pt idx="51">
                  <c:v>3. monitorovací období</c:v>
                </c:pt>
                <c:pt idx="52">
                  <c:v>Schválení ŽoP/ZoR ze strany ŘO</c:v>
                </c:pt>
                <c:pt idx="53">
                  <c:v>4. monitorovací období</c:v>
                </c:pt>
                <c:pt idx="54">
                  <c:v>Schválení ŽoP/ZoR ze strany ŘO</c:v>
                </c:pt>
                <c:pt idx="55">
                  <c:v>5. monitorovací období</c:v>
                </c:pt>
                <c:pt idx="56">
                  <c:v>Schválení ŽoP/ZoR ze strany ŘO</c:v>
                </c:pt>
              </c:strCache>
            </c:strRef>
          </c:cat>
          <c:val>
            <c:numRef>
              <c:f>Harmonogram!$B$2:$B$58</c:f>
              <c:numCache>
                <c:formatCode>m/d/yyyy</c:formatCode>
                <c:ptCount val="57"/>
                <c:pt idx="0">
                  <c:v>43647</c:v>
                </c:pt>
                <c:pt idx="1">
                  <c:v>43633</c:v>
                </c:pt>
                <c:pt idx="2">
                  <c:v>43632</c:v>
                </c:pt>
                <c:pt idx="3">
                  <c:v>43663</c:v>
                </c:pt>
                <c:pt idx="4">
                  <c:v>43682</c:v>
                </c:pt>
                <c:pt idx="5">
                  <c:v>43678</c:v>
                </c:pt>
                <c:pt idx="6">
                  <c:v>43647</c:v>
                </c:pt>
                <c:pt idx="7">
                  <c:v>43613</c:v>
                </c:pt>
                <c:pt idx="8">
                  <c:v>43769</c:v>
                </c:pt>
                <c:pt idx="9">
                  <c:v>43769</c:v>
                </c:pt>
                <c:pt idx="10">
                  <c:v>43798</c:v>
                </c:pt>
                <c:pt idx="11">
                  <c:v>43823</c:v>
                </c:pt>
                <c:pt idx="12">
                  <c:v>43845</c:v>
                </c:pt>
                <c:pt idx="13">
                  <c:v>43862</c:v>
                </c:pt>
                <c:pt idx="14">
                  <c:v>43831</c:v>
                </c:pt>
                <c:pt idx="15">
                  <c:v>44166</c:v>
                </c:pt>
                <c:pt idx="16">
                  <c:v>43831</c:v>
                </c:pt>
                <c:pt idx="17">
                  <c:v>43873</c:v>
                </c:pt>
                <c:pt idx="18">
                  <c:v>43882</c:v>
                </c:pt>
                <c:pt idx="19">
                  <c:v>43889</c:v>
                </c:pt>
                <c:pt idx="20">
                  <c:v>43800</c:v>
                </c:pt>
                <c:pt idx="21">
                  <c:v>43800</c:v>
                </c:pt>
                <c:pt idx="22">
                  <c:v>43862</c:v>
                </c:pt>
                <c:pt idx="23">
                  <c:v>43891</c:v>
                </c:pt>
                <c:pt idx="24">
                  <c:v>43922</c:v>
                </c:pt>
                <c:pt idx="25">
                  <c:v>43966</c:v>
                </c:pt>
                <c:pt idx="26">
                  <c:v>43997</c:v>
                </c:pt>
                <c:pt idx="27">
                  <c:v>44027</c:v>
                </c:pt>
                <c:pt idx="28">
                  <c:v>44075</c:v>
                </c:pt>
                <c:pt idx="29">
                  <c:v>43895</c:v>
                </c:pt>
                <c:pt idx="30">
                  <c:v>43952</c:v>
                </c:pt>
                <c:pt idx="31">
                  <c:v>43891</c:v>
                </c:pt>
                <c:pt idx="32">
                  <c:v>43952</c:v>
                </c:pt>
                <c:pt idx="33">
                  <c:v>44044</c:v>
                </c:pt>
                <c:pt idx="34">
                  <c:v>43876</c:v>
                </c:pt>
                <c:pt idx="35">
                  <c:v>43922</c:v>
                </c:pt>
                <c:pt idx="36">
                  <c:v>43891</c:v>
                </c:pt>
                <c:pt idx="37">
                  <c:v>43891</c:v>
                </c:pt>
                <c:pt idx="38">
                  <c:v>43983</c:v>
                </c:pt>
                <c:pt idx="39" formatCode="d/m/yyyy">
                  <c:v>44062</c:v>
                </c:pt>
                <c:pt idx="40" formatCode="d/m/yyyy">
                  <c:v>44105</c:v>
                </c:pt>
                <c:pt idx="41" formatCode="d/m/yyyy">
                  <c:v>44105</c:v>
                </c:pt>
                <c:pt idx="42" formatCode="d/m/yyyy">
                  <c:v>44105</c:v>
                </c:pt>
                <c:pt idx="43" formatCode="d/m/yyyy">
                  <c:v>44150</c:v>
                </c:pt>
                <c:pt idx="44" formatCode="d/m/yyyy">
                  <c:v>44166</c:v>
                </c:pt>
                <c:pt idx="45" formatCode="d/m/yyyy">
                  <c:v>44180</c:v>
                </c:pt>
                <c:pt idx="46">
                  <c:v>43647</c:v>
                </c:pt>
                <c:pt idx="47">
                  <c:v>43647</c:v>
                </c:pt>
                <c:pt idx="48" formatCode="d/m/yyyy">
                  <c:v>44043</c:v>
                </c:pt>
                <c:pt idx="49">
                  <c:v>44013</c:v>
                </c:pt>
                <c:pt idx="50" formatCode="d/m/yyyy">
                  <c:v>44227</c:v>
                </c:pt>
                <c:pt idx="51">
                  <c:v>44197</c:v>
                </c:pt>
                <c:pt idx="52" formatCode="d/m/yyyy">
                  <c:v>44408</c:v>
                </c:pt>
                <c:pt idx="53">
                  <c:v>44378</c:v>
                </c:pt>
                <c:pt idx="54" formatCode="d/m/yyyy">
                  <c:v>44592</c:v>
                </c:pt>
                <c:pt idx="55">
                  <c:v>44562</c:v>
                </c:pt>
                <c:pt idx="56" formatCode="d/m/yyyy">
                  <c:v>44804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22-45F5-AEA8-1B0C962EB33D}"/>
            </c:ext>
          </c:extLst>
        </c:ser>
        <c:ser>
          <c:idx val="0"/>
          <c:order val="1"/>
          <c:tx>
            <c:strRef>
              <c:f>Harmonogram!$H$1</c:f>
              <c:strCache>
                <c:ptCount val="1"/>
                <c:pt idx="0">
                  <c:v>Dokončeno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Harmonogram!$A$2:$A$58</c:f>
              <c:strCache>
                <c:ptCount val="57"/>
                <c:pt idx="0">
                  <c:v>Realizace projektu</c:v>
                </c:pt>
                <c:pt idx="1">
                  <c:v>Žádost o podporu</c:v>
                </c:pt>
                <c:pt idx="2">
                  <c:v>Podání Žádosti o podporu</c:v>
                </c:pt>
                <c:pt idx="3">
                  <c:v>Vypracování doplnění Žádosti o podporu</c:v>
                </c:pt>
                <c:pt idx="4">
                  <c:v>Odsouhlasení návrhu Právního aktu ze strany ŘO</c:v>
                </c:pt>
                <c:pt idx="5">
                  <c:v>Vydání Právního aktu </c:v>
                </c:pt>
                <c:pt idx="6">
                  <c:v>Povinná publicita </c:v>
                </c:pt>
                <c:pt idx="7">
                  <c:v>Vypracování dokumentace pro zhotovení stavby</c:v>
                </c:pt>
                <c:pt idx="8">
                  <c:v>VZ na stavební úpravy</c:v>
                </c:pt>
                <c:pt idx="9">
                  <c:v>Příprava dokumentace k VZ</c:v>
                </c:pt>
                <c:pt idx="10">
                  <c:v>Vyhlášení VZ</c:v>
                </c:pt>
                <c:pt idx="11">
                  <c:v>Doručení nabídek + hodnocení</c:v>
                </c:pt>
                <c:pt idx="12">
                  <c:v>Podpis smlouvy</c:v>
                </c:pt>
                <c:pt idx="13">
                  <c:v>Stavební úpravy DS</c:v>
                </c:pt>
                <c:pt idx="14">
                  <c:v>VZMR na BOZP a TDI</c:v>
                </c:pt>
                <c:pt idx="15">
                  <c:v>Příprava dokumentace k VZ</c:v>
                </c:pt>
                <c:pt idx="16">
                  <c:v>Vyhlášení VZ</c:v>
                </c:pt>
                <c:pt idx="17">
                  <c:v>Doručení nabídek + hodnocení</c:v>
                </c:pt>
                <c:pt idx="18">
                  <c:v>Podpis smlouvy</c:v>
                </c:pt>
                <c:pt idx="19">
                  <c:v>BOZP a TDI</c:v>
                </c:pt>
                <c:pt idx="20">
                  <c:v>VZMR na dětský nábytek</c:v>
                </c:pt>
                <c:pt idx="21">
                  <c:v>Příprava zadávací dokumentace</c:v>
                </c:pt>
                <c:pt idx="22">
                  <c:v>Vyhlášení + Realizace VZMR</c:v>
                </c:pt>
                <c:pt idx="23">
                  <c:v>Podpis smlouvy</c:v>
                </c:pt>
                <c:pt idx="24">
                  <c:v>Výroba a montáž nábytku</c:v>
                </c:pt>
                <c:pt idx="25">
                  <c:v>Získání stanovisek odpovědných orgánů (SÚ, KHS, záchranný hasičský sbor, kolaudace)</c:v>
                </c:pt>
                <c:pt idx="26">
                  <c:v>Získání stanoviska Hygienické stanice Praha</c:v>
                </c:pt>
                <c:pt idx="27">
                  <c:v>Zápis do evidence DS</c:v>
                </c:pt>
                <c:pt idx="28">
                  <c:v>Zahájení provozu DS</c:v>
                </c:pt>
                <c:pt idx="29">
                  <c:v>Příprava dokumentů nutných k provozu DS (vnitřní pravidla, plán výchovy, atd.)</c:v>
                </c:pt>
                <c:pt idx="30">
                  <c:v>Podpis smluv s rodiči dětí</c:v>
                </c:pt>
                <c:pt idx="31">
                  <c:v>Výběrové řízení na pečující osoby (2)</c:v>
                </c:pt>
                <c:pt idx="32">
                  <c:v>Absolvování akreditovaného kurzu "Chůva pro děti do zahájení povinné školní docházky" ukončeného osvědčením</c:v>
                </c:pt>
                <c:pt idx="33">
                  <c:v>Uzavření Pojištění odpovědnosti  za újmu</c:v>
                </c:pt>
                <c:pt idx="34">
                  <c:v>Průzkum trhu</c:v>
                </c:pt>
                <c:pt idx="35">
                  <c:v>Podpis pojistné smlouvy</c:v>
                </c:pt>
                <c:pt idx="36">
                  <c:v>Pořízení docházkového systému</c:v>
                </c:pt>
                <c:pt idx="37">
                  <c:v>Průzkum trhu</c:v>
                </c:pt>
                <c:pt idx="38">
                  <c:v>Pořízení docházkového systému</c:v>
                </c:pt>
                <c:pt idx="39">
                  <c:v>Podpis smlouvy  o ochraně osobních údajů</c:v>
                </c:pt>
                <c:pt idx="40">
                  <c:v>Vstup nového partnera do projektu</c:v>
                </c:pt>
                <c:pt idx="41">
                  <c:v>Oslovení možných partnerů</c:v>
                </c:pt>
                <c:pt idx="42">
                  <c:v>Zpracování návrhu Partnerské smlouvy</c:v>
                </c:pt>
                <c:pt idx="43">
                  <c:v>Zaslání návrhu Partnerské smlouvy na kontrolu na ŘO</c:v>
                </c:pt>
                <c:pt idx="44">
                  <c:v>Podpis Partnerské smlouvy</c:v>
                </c:pt>
                <c:pt idx="45">
                  <c:v>Podání žádosti o změnu na ŘO, vč. schválení ŽoZ ze strany ŘO</c:v>
                </c:pt>
                <c:pt idx="46">
                  <c:v>Zpracování monitorovacích zpráv o realizaci</c:v>
                </c:pt>
                <c:pt idx="47">
                  <c:v>1. monitorovací období</c:v>
                </c:pt>
                <c:pt idx="48">
                  <c:v>Schválení ŽoP/ZoR ze strany ŘO</c:v>
                </c:pt>
                <c:pt idx="49">
                  <c:v>2. monitorovací období</c:v>
                </c:pt>
                <c:pt idx="50">
                  <c:v>Schválení ŽoP/ZoR ze strany ŘO</c:v>
                </c:pt>
                <c:pt idx="51">
                  <c:v>3. monitorovací období</c:v>
                </c:pt>
                <c:pt idx="52">
                  <c:v>Schválení ŽoP/ZoR ze strany ŘO</c:v>
                </c:pt>
                <c:pt idx="53">
                  <c:v>4. monitorovací období</c:v>
                </c:pt>
                <c:pt idx="54">
                  <c:v>Schválení ŽoP/ZoR ze strany ŘO</c:v>
                </c:pt>
                <c:pt idx="55">
                  <c:v>5. monitorovací období</c:v>
                </c:pt>
                <c:pt idx="56">
                  <c:v>Schválení ŽoP/ZoR ze strany ŘO</c:v>
                </c:pt>
              </c:strCache>
            </c:strRef>
          </c:cat>
          <c:val>
            <c:numRef>
              <c:f>Harmonogram!$H$2:$H$58</c:f>
              <c:numCache>
                <c:formatCode>General</c:formatCode>
                <c:ptCount val="57"/>
                <c:pt idx="0">
                  <c:v>603</c:v>
                </c:pt>
                <c:pt idx="1">
                  <c:v>122</c:v>
                </c:pt>
                <c:pt idx="2">
                  <c:v>1</c:v>
                </c:pt>
                <c:pt idx="3">
                  <c:v>6</c:v>
                </c:pt>
                <c:pt idx="4">
                  <c:v>73</c:v>
                </c:pt>
                <c:pt idx="5">
                  <c:v>77</c:v>
                </c:pt>
                <c:pt idx="6">
                  <c:v>603</c:v>
                </c:pt>
                <c:pt idx="7">
                  <c:v>154</c:v>
                </c:pt>
                <c:pt idx="8">
                  <c:v>92</c:v>
                </c:pt>
                <c:pt idx="9">
                  <c:v>29</c:v>
                </c:pt>
                <c:pt idx="10">
                  <c:v>1</c:v>
                </c:pt>
                <c:pt idx="11">
                  <c:v>22</c:v>
                </c:pt>
                <c:pt idx="12">
                  <c:v>16</c:v>
                </c:pt>
                <c:pt idx="13">
                  <c:v>104</c:v>
                </c:pt>
                <c:pt idx="14">
                  <c:v>59</c:v>
                </c:pt>
                <c:pt idx="15">
                  <c:v>30</c:v>
                </c:pt>
                <c:pt idx="16">
                  <c:v>35</c:v>
                </c:pt>
                <c:pt idx="17">
                  <c:v>8</c:v>
                </c:pt>
                <c:pt idx="18">
                  <c:v>8</c:v>
                </c:pt>
                <c:pt idx="19">
                  <c:v>77</c:v>
                </c:pt>
                <c:pt idx="20">
                  <c:v>197</c:v>
                </c:pt>
                <c:pt idx="21">
                  <c:v>60</c:v>
                </c:pt>
                <c:pt idx="22">
                  <c:v>28</c:v>
                </c:pt>
                <c:pt idx="23">
                  <c:v>30</c:v>
                </c:pt>
                <c:pt idx="24">
                  <c:v>75</c:v>
                </c:pt>
                <c:pt idx="25">
                  <c:v>31</c:v>
                </c:pt>
                <c:pt idx="26">
                  <c:v>30</c:v>
                </c:pt>
                <c:pt idx="27">
                  <c:v>31</c:v>
                </c:pt>
                <c:pt idx="28">
                  <c:v>175</c:v>
                </c:pt>
                <c:pt idx="29">
                  <c:v>26</c:v>
                </c:pt>
                <c:pt idx="30">
                  <c:v>91</c:v>
                </c:pt>
                <c:pt idx="31">
                  <c:v>45</c:v>
                </c:pt>
                <c:pt idx="32">
                  <c:v>122</c:v>
                </c:pt>
                <c:pt idx="33">
                  <c:v>30</c:v>
                </c:pt>
                <c:pt idx="34">
                  <c:v>25</c:v>
                </c:pt>
                <c:pt idx="35">
                  <c:v>60</c:v>
                </c:pt>
                <c:pt idx="36">
                  <c:v>121</c:v>
                </c:pt>
                <c:pt idx="37">
                  <c:v>92</c:v>
                </c:pt>
                <c:pt idx="38">
                  <c:v>29</c:v>
                </c:pt>
                <c:pt idx="39">
                  <c:v>12</c:v>
                </c:pt>
                <c:pt idx="40">
                  <c:v>91</c:v>
                </c:pt>
                <c:pt idx="41">
                  <c:v>45</c:v>
                </c:pt>
                <c:pt idx="42">
                  <c:v>45</c:v>
                </c:pt>
                <c:pt idx="43">
                  <c:v>0</c:v>
                </c:pt>
                <c:pt idx="44">
                  <c:v>14</c:v>
                </c:pt>
                <c:pt idx="45">
                  <c:v>16</c:v>
                </c:pt>
                <c:pt idx="46">
                  <c:v>603</c:v>
                </c:pt>
                <c:pt idx="47">
                  <c:v>365</c:v>
                </c:pt>
                <c:pt idx="48">
                  <c:v>153</c:v>
                </c:pt>
                <c:pt idx="49">
                  <c:v>183</c:v>
                </c:pt>
                <c:pt idx="50">
                  <c:v>23</c:v>
                </c:pt>
                <c:pt idx="51">
                  <c:v>53</c:v>
                </c:pt>
                <c:pt idx="52">
                  <c:v>-158</c:v>
                </c:pt>
                <c:pt idx="53">
                  <c:v>-128</c:v>
                </c:pt>
                <c:pt idx="54">
                  <c:v>-342</c:v>
                </c:pt>
                <c:pt idx="55">
                  <c:v>-312</c:v>
                </c:pt>
                <c:pt idx="56">
                  <c:v>-554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22-45F5-AEA8-1B0C962EB33D}"/>
            </c:ext>
          </c:extLst>
        </c:ser>
        <c:ser>
          <c:idx val="1"/>
          <c:order val="2"/>
          <c:tx>
            <c:strRef>
              <c:f>Harmonogram!$J$1</c:f>
              <c:strCache>
                <c:ptCount val="1"/>
                <c:pt idx="0">
                  <c:v>Nedokončeno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Harmonogram!$A$2:$A$58</c:f>
              <c:strCache>
                <c:ptCount val="57"/>
                <c:pt idx="0">
                  <c:v>Realizace projektu</c:v>
                </c:pt>
                <c:pt idx="1">
                  <c:v>Žádost o podporu</c:v>
                </c:pt>
                <c:pt idx="2">
                  <c:v>Podání Žádosti o podporu</c:v>
                </c:pt>
                <c:pt idx="3">
                  <c:v>Vypracování doplnění Žádosti o podporu</c:v>
                </c:pt>
                <c:pt idx="4">
                  <c:v>Odsouhlasení návrhu Právního aktu ze strany ŘO</c:v>
                </c:pt>
                <c:pt idx="5">
                  <c:v>Vydání Právního aktu </c:v>
                </c:pt>
                <c:pt idx="6">
                  <c:v>Povinná publicita </c:v>
                </c:pt>
                <c:pt idx="7">
                  <c:v>Vypracování dokumentace pro zhotovení stavby</c:v>
                </c:pt>
                <c:pt idx="8">
                  <c:v>VZ na stavební úpravy</c:v>
                </c:pt>
                <c:pt idx="9">
                  <c:v>Příprava dokumentace k VZ</c:v>
                </c:pt>
                <c:pt idx="10">
                  <c:v>Vyhlášení VZ</c:v>
                </c:pt>
                <c:pt idx="11">
                  <c:v>Doručení nabídek + hodnocení</c:v>
                </c:pt>
                <c:pt idx="12">
                  <c:v>Podpis smlouvy</c:v>
                </c:pt>
                <c:pt idx="13">
                  <c:v>Stavební úpravy DS</c:v>
                </c:pt>
                <c:pt idx="14">
                  <c:v>VZMR na BOZP a TDI</c:v>
                </c:pt>
                <c:pt idx="15">
                  <c:v>Příprava dokumentace k VZ</c:v>
                </c:pt>
                <c:pt idx="16">
                  <c:v>Vyhlášení VZ</c:v>
                </c:pt>
                <c:pt idx="17">
                  <c:v>Doručení nabídek + hodnocení</c:v>
                </c:pt>
                <c:pt idx="18">
                  <c:v>Podpis smlouvy</c:v>
                </c:pt>
                <c:pt idx="19">
                  <c:v>BOZP a TDI</c:v>
                </c:pt>
                <c:pt idx="20">
                  <c:v>VZMR na dětský nábytek</c:v>
                </c:pt>
                <c:pt idx="21">
                  <c:v>Příprava zadávací dokumentace</c:v>
                </c:pt>
                <c:pt idx="22">
                  <c:v>Vyhlášení + Realizace VZMR</c:v>
                </c:pt>
                <c:pt idx="23">
                  <c:v>Podpis smlouvy</c:v>
                </c:pt>
                <c:pt idx="24">
                  <c:v>Výroba a montáž nábytku</c:v>
                </c:pt>
                <c:pt idx="25">
                  <c:v>Získání stanovisek odpovědných orgánů (SÚ, KHS, záchranný hasičský sbor, kolaudace)</c:v>
                </c:pt>
                <c:pt idx="26">
                  <c:v>Získání stanoviska Hygienické stanice Praha</c:v>
                </c:pt>
                <c:pt idx="27">
                  <c:v>Zápis do evidence DS</c:v>
                </c:pt>
                <c:pt idx="28">
                  <c:v>Zahájení provozu DS</c:v>
                </c:pt>
                <c:pt idx="29">
                  <c:v>Příprava dokumentů nutných k provozu DS (vnitřní pravidla, plán výchovy, atd.)</c:v>
                </c:pt>
                <c:pt idx="30">
                  <c:v>Podpis smluv s rodiči dětí</c:v>
                </c:pt>
                <c:pt idx="31">
                  <c:v>Výběrové řízení na pečující osoby (2)</c:v>
                </c:pt>
                <c:pt idx="32">
                  <c:v>Absolvování akreditovaného kurzu "Chůva pro děti do zahájení povinné školní docházky" ukončeného osvědčením</c:v>
                </c:pt>
                <c:pt idx="33">
                  <c:v>Uzavření Pojištění odpovědnosti  za újmu</c:v>
                </c:pt>
                <c:pt idx="34">
                  <c:v>Průzkum trhu</c:v>
                </c:pt>
                <c:pt idx="35">
                  <c:v>Podpis pojistné smlouvy</c:v>
                </c:pt>
                <c:pt idx="36">
                  <c:v>Pořízení docházkového systému</c:v>
                </c:pt>
                <c:pt idx="37">
                  <c:v>Průzkum trhu</c:v>
                </c:pt>
                <c:pt idx="38">
                  <c:v>Pořízení docházkového systému</c:v>
                </c:pt>
                <c:pt idx="39">
                  <c:v>Podpis smlouvy  o ochraně osobních údajů</c:v>
                </c:pt>
                <c:pt idx="40">
                  <c:v>Vstup nového partnera do projektu</c:v>
                </c:pt>
                <c:pt idx="41">
                  <c:v>Oslovení možných partnerů</c:v>
                </c:pt>
                <c:pt idx="42">
                  <c:v>Zpracování návrhu Partnerské smlouvy</c:v>
                </c:pt>
                <c:pt idx="43">
                  <c:v>Zaslání návrhu Partnerské smlouvy na kontrolu na ŘO</c:v>
                </c:pt>
                <c:pt idx="44">
                  <c:v>Podpis Partnerské smlouvy</c:v>
                </c:pt>
                <c:pt idx="45">
                  <c:v>Podání žádosti o změnu na ŘO, vč. schválení ŽoZ ze strany ŘO</c:v>
                </c:pt>
                <c:pt idx="46">
                  <c:v>Zpracování monitorovacích zpráv o realizaci</c:v>
                </c:pt>
                <c:pt idx="47">
                  <c:v>1. monitorovací období</c:v>
                </c:pt>
                <c:pt idx="48">
                  <c:v>Schválení ŽoP/ZoR ze strany ŘO</c:v>
                </c:pt>
                <c:pt idx="49">
                  <c:v>2. monitorovací období</c:v>
                </c:pt>
                <c:pt idx="50">
                  <c:v>Schválení ŽoP/ZoR ze strany ŘO</c:v>
                </c:pt>
                <c:pt idx="51">
                  <c:v>3. monitorovací období</c:v>
                </c:pt>
                <c:pt idx="52">
                  <c:v>Schválení ŽoP/ZoR ze strany ŘO</c:v>
                </c:pt>
                <c:pt idx="53">
                  <c:v>4. monitorovací období</c:v>
                </c:pt>
                <c:pt idx="54">
                  <c:v>Schválení ŽoP/ZoR ze strany ŘO</c:v>
                </c:pt>
                <c:pt idx="55">
                  <c:v>5. monitorovací období</c:v>
                </c:pt>
                <c:pt idx="56">
                  <c:v>Schválení ŽoP/ZoR ze strany ŘO</c:v>
                </c:pt>
              </c:strCache>
            </c:strRef>
          </c:cat>
          <c:val>
            <c:numRef>
              <c:f>Harmonogram!$J$2:$J$58</c:f>
              <c:numCache>
                <c:formatCode>General</c:formatCode>
                <c:ptCount val="57"/>
                <c:pt idx="0">
                  <c:v>492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857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492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857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127</c:v>
                </c:pt>
                <c:pt idx="51">
                  <c:v>127</c:v>
                </c:pt>
                <c:pt idx="52">
                  <c:v>153</c:v>
                </c:pt>
                <c:pt idx="53">
                  <c:v>183</c:v>
                </c:pt>
                <c:pt idx="54">
                  <c:v>150</c:v>
                </c:pt>
                <c:pt idx="55">
                  <c:v>180</c:v>
                </c:pt>
                <c:pt idx="56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722-45F5-AEA8-1B0C962EB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70845071"/>
        <c:axId val="1970838831"/>
      </c:barChart>
      <c:catAx>
        <c:axId val="197084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70838831"/>
        <c:crosses val="autoZero"/>
        <c:auto val="1"/>
        <c:lblAlgn val="ctr"/>
        <c:lblOffset val="100"/>
        <c:noMultiLvlLbl val="0"/>
      </c:catAx>
      <c:valAx>
        <c:axId val="1970838831"/>
        <c:scaling>
          <c:orientation val="minMax"/>
          <c:max val="44926"/>
          <c:min val="43647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70845071"/>
        <c:crosses val="autoZero"/>
        <c:crossBetween val="between"/>
        <c:majorUnit val="15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3" workbookViewId="0" zoomToFit="1"/>
  </sheetViews>
  <pageMargins left="0.7" right="0.7" top="0.78740157499999996" bottom="0.78740157499999996" header="0.3" footer="0.3"/>
  <drawing r:id="rId1"/>
</chartsheet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checked="Checked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checked="Checked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checked="Checked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lockText="1" noThreeD="1"/>
</file>

<file path=xl/ctrlProps/ctrlProp128.xml><?xml version="1.0" encoding="utf-8"?>
<formControlPr xmlns="http://schemas.microsoft.com/office/spreadsheetml/2009/9/main" objectType="CheckBox" checked="Checked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30.xml><?xml version="1.0" encoding="utf-8"?>
<formControlPr xmlns="http://schemas.microsoft.com/office/spreadsheetml/2009/9/main" objectType="CheckBox" checked="Checked" lockText="1" noThreeD="1"/>
</file>

<file path=xl/ctrlProps/ctrlProp131.xml><?xml version="1.0" encoding="utf-8"?>
<formControlPr xmlns="http://schemas.microsoft.com/office/spreadsheetml/2009/9/main" objectType="CheckBox" checked="Checked" lockText="1" noThreeD="1"/>
</file>

<file path=xl/ctrlProps/ctrlProp132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checked="Checked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2683" cy="6024756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0</xdr:row>
          <xdr:rowOff>171450</xdr:rowOff>
        </xdr:from>
        <xdr:to>
          <xdr:col>1</xdr:col>
          <xdr:colOff>866775</xdr:colOff>
          <xdr:row>2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</xdr:row>
          <xdr:rowOff>0</xdr:rowOff>
        </xdr:from>
        <xdr:to>
          <xdr:col>1</xdr:col>
          <xdr:colOff>866775</xdr:colOff>
          <xdr:row>4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5</xdr:row>
          <xdr:rowOff>0</xdr:rowOff>
        </xdr:from>
        <xdr:to>
          <xdr:col>1</xdr:col>
          <xdr:colOff>866775</xdr:colOff>
          <xdr:row>6</xdr:row>
          <xdr:rowOff>28575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</xdr:row>
          <xdr:rowOff>0</xdr:rowOff>
        </xdr:from>
        <xdr:to>
          <xdr:col>1</xdr:col>
          <xdr:colOff>866775</xdr:colOff>
          <xdr:row>4</xdr:row>
          <xdr:rowOff>28575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0</xdr:row>
          <xdr:rowOff>171450</xdr:rowOff>
        </xdr:from>
        <xdr:to>
          <xdr:col>1</xdr:col>
          <xdr:colOff>866775</xdr:colOff>
          <xdr:row>2</xdr:row>
          <xdr:rowOff>19050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</xdr:row>
          <xdr:rowOff>171450</xdr:rowOff>
        </xdr:from>
        <xdr:to>
          <xdr:col>1</xdr:col>
          <xdr:colOff>866775</xdr:colOff>
          <xdr:row>4</xdr:row>
          <xdr:rowOff>209550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5</xdr:row>
          <xdr:rowOff>0</xdr:rowOff>
        </xdr:from>
        <xdr:to>
          <xdr:col>3</xdr:col>
          <xdr:colOff>0</xdr:colOff>
          <xdr:row>6</xdr:row>
          <xdr:rowOff>28575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</xdr:row>
          <xdr:rowOff>0</xdr:rowOff>
        </xdr:from>
        <xdr:to>
          <xdr:col>3</xdr:col>
          <xdr:colOff>0</xdr:colOff>
          <xdr:row>4</xdr:row>
          <xdr:rowOff>28575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0</xdr:row>
          <xdr:rowOff>171450</xdr:rowOff>
        </xdr:from>
        <xdr:to>
          <xdr:col>3</xdr:col>
          <xdr:colOff>0</xdr:colOff>
          <xdr:row>2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</xdr:row>
          <xdr:rowOff>171450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5</xdr:row>
          <xdr:rowOff>0</xdr:rowOff>
        </xdr:from>
        <xdr:to>
          <xdr:col>3</xdr:col>
          <xdr:colOff>866775</xdr:colOff>
          <xdr:row>6</xdr:row>
          <xdr:rowOff>28575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</xdr:row>
          <xdr:rowOff>0</xdr:rowOff>
        </xdr:from>
        <xdr:to>
          <xdr:col>3</xdr:col>
          <xdr:colOff>866775</xdr:colOff>
          <xdr:row>4</xdr:row>
          <xdr:rowOff>28575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0</xdr:row>
          <xdr:rowOff>171450</xdr:rowOff>
        </xdr:from>
        <xdr:to>
          <xdr:col>3</xdr:col>
          <xdr:colOff>866775</xdr:colOff>
          <xdr:row>2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</xdr:row>
          <xdr:rowOff>171450</xdr:rowOff>
        </xdr:from>
        <xdr:to>
          <xdr:col>3</xdr:col>
          <xdr:colOff>866775</xdr:colOff>
          <xdr:row>4</xdr:row>
          <xdr:rowOff>209550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</xdr:row>
          <xdr:rowOff>0</xdr:rowOff>
        </xdr:from>
        <xdr:to>
          <xdr:col>4</xdr:col>
          <xdr:colOff>866775</xdr:colOff>
          <xdr:row>6</xdr:row>
          <xdr:rowOff>28575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</xdr:row>
          <xdr:rowOff>0</xdr:rowOff>
        </xdr:from>
        <xdr:to>
          <xdr:col>4</xdr:col>
          <xdr:colOff>866775</xdr:colOff>
          <xdr:row>4</xdr:row>
          <xdr:rowOff>28575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0</xdr:row>
          <xdr:rowOff>171450</xdr:rowOff>
        </xdr:from>
        <xdr:to>
          <xdr:col>4</xdr:col>
          <xdr:colOff>866775</xdr:colOff>
          <xdr:row>2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</xdr:row>
          <xdr:rowOff>171450</xdr:rowOff>
        </xdr:from>
        <xdr:to>
          <xdr:col>4</xdr:col>
          <xdr:colOff>866775</xdr:colOff>
          <xdr:row>4</xdr:row>
          <xdr:rowOff>209550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5</xdr:row>
          <xdr:rowOff>0</xdr:rowOff>
        </xdr:from>
        <xdr:to>
          <xdr:col>5</xdr:col>
          <xdr:colOff>857250</xdr:colOff>
          <xdr:row>6</xdr:row>
          <xdr:rowOff>28575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</xdr:row>
          <xdr:rowOff>0</xdr:rowOff>
        </xdr:from>
        <xdr:to>
          <xdr:col>5</xdr:col>
          <xdr:colOff>857250</xdr:colOff>
          <xdr:row>4</xdr:row>
          <xdr:rowOff>28575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0</xdr:row>
          <xdr:rowOff>171450</xdr:rowOff>
        </xdr:from>
        <xdr:to>
          <xdr:col>5</xdr:col>
          <xdr:colOff>857250</xdr:colOff>
          <xdr:row>2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</xdr:row>
          <xdr:rowOff>171450</xdr:rowOff>
        </xdr:from>
        <xdr:to>
          <xdr:col>5</xdr:col>
          <xdr:colOff>857250</xdr:colOff>
          <xdr:row>4</xdr:row>
          <xdr:rowOff>209550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5</xdr:row>
          <xdr:rowOff>0</xdr:rowOff>
        </xdr:from>
        <xdr:to>
          <xdr:col>6</xdr:col>
          <xdr:colOff>866775</xdr:colOff>
          <xdr:row>6</xdr:row>
          <xdr:rowOff>28575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</xdr:row>
          <xdr:rowOff>0</xdr:rowOff>
        </xdr:from>
        <xdr:to>
          <xdr:col>6</xdr:col>
          <xdr:colOff>866775</xdr:colOff>
          <xdr:row>4</xdr:row>
          <xdr:rowOff>28575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0</xdr:row>
          <xdr:rowOff>171450</xdr:rowOff>
        </xdr:from>
        <xdr:to>
          <xdr:col>6</xdr:col>
          <xdr:colOff>866775</xdr:colOff>
          <xdr:row>2</xdr:row>
          <xdr:rowOff>19050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</xdr:row>
          <xdr:rowOff>171450</xdr:rowOff>
        </xdr:from>
        <xdr:to>
          <xdr:col>6</xdr:col>
          <xdr:colOff>866775</xdr:colOff>
          <xdr:row>4</xdr:row>
          <xdr:rowOff>209550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5</xdr:row>
          <xdr:rowOff>0</xdr:rowOff>
        </xdr:from>
        <xdr:to>
          <xdr:col>8</xdr:col>
          <xdr:colOff>19050</xdr:colOff>
          <xdr:row>6</xdr:row>
          <xdr:rowOff>28575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</xdr:row>
          <xdr:rowOff>0</xdr:rowOff>
        </xdr:from>
        <xdr:to>
          <xdr:col>8</xdr:col>
          <xdr:colOff>19050</xdr:colOff>
          <xdr:row>4</xdr:row>
          <xdr:rowOff>28575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0</xdr:row>
          <xdr:rowOff>171450</xdr:rowOff>
        </xdr:from>
        <xdr:to>
          <xdr:col>8</xdr:col>
          <xdr:colOff>19050</xdr:colOff>
          <xdr:row>2</xdr:row>
          <xdr:rowOff>19050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</xdr:row>
          <xdr:rowOff>171450</xdr:rowOff>
        </xdr:from>
        <xdr:to>
          <xdr:col>8</xdr:col>
          <xdr:colOff>19050</xdr:colOff>
          <xdr:row>4</xdr:row>
          <xdr:rowOff>209550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0</xdr:row>
          <xdr:rowOff>171450</xdr:rowOff>
        </xdr:from>
        <xdr:to>
          <xdr:col>3</xdr:col>
          <xdr:colOff>0</xdr:colOff>
          <xdr:row>2</xdr:row>
          <xdr:rowOff>19050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0</xdr:row>
          <xdr:rowOff>171450</xdr:rowOff>
        </xdr:from>
        <xdr:to>
          <xdr:col>3</xdr:col>
          <xdr:colOff>866775</xdr:colOff>
          <xdr:row>2</xdr:row>
          <xdr:rowOff>19050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0</xdr:row>
          <xdr:rowOff>171450</xdr:rowOff>
        </xdr:from>
        <xdr:to>
          <xdr:col>4</xdr:col>
          <xdr:colOff>866775</xdr:colOff>
          <xdr:row>2</xdr:row>
          <xdr:rowOff>19050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0</xdr:row>
          <xdr:rowOff>171450</xdr:rowOff>
        </xdr:from>
        <xdr:to>
          <xdr:col>5</xdr:col>
          <xdr:colOff>857250</xdr:colOff>
          <xdr:row>2</xdr:row>
          <xdr:rowOff>19050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0</xdr:row>
          <xdr:rowOff>171450</xdr:rowOff>
        </xdr:from>
        <xdr:to>
          <xdr:col>6</xdr:col>
          <xdr:colOff>866775</xdr:colOff>
          <xdr:row>2</xdr:row>
          <xdr:rowOff>19050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0</xdr:row>
          <xdr:rowOff>171450</xdr:rowOff>
        </xdr:from>
        <xdr:to>
          <xdr:col>8</xdr:col>
          <xdr:colOff>19050</xdr:colOff>
          <xdr:row>2</xdr:row>
          <xdr:rowOff>19050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6</xdr:row>
          <xdr:rowOff>0</xdr:rowOff>
        </xdr:from>
        <xdr:to>
          <xdr:col>1</xdr:col>
          <xdr:colOff>866775</xdr:colOff>
          <xdr:row>7</xdr:row>
          <xdr:rowOff>28575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</xdr:row>
          <xdr:rowOff>0</xdr:rowOff>
        </xdr:from>
        <xdr:to>
          <xdr:col>3</xdr:col>
          <xdr:colOff>0</xdr:colOff>
          <xdr:row>7</xdr:row>
          <xdr:rowOff>28575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6</xdr:row>
          <xdr:rowOff>0</xdr:rowOff>
        </xdr:from>
        <xdr:to>
          <xdr:col>3</xdr:col>
          <xdr:colOff>866775</xdr:colOff>
          <xdr:row>7</xdr:row>
          <xdr:rowOff>28575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</xdr:row>
          <xdr:rowOff>0</xdr:rowOff>
        </xdr:from>
        <xdr:to>
          <xdr:col>4</xdr:col>
          <xdr:colOff>866775</xdr:colOff>
          <xdr:row>7</xdr:row>
          <xdr:rowOff>28575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6</xdr:row>
          <xdr:rowOff>0</xdr:rowOff>
        </xdr:from>
        <xdr:to>
          <xdr:col>5</xdr:col>
          <xdr:colOff>857250</xdr:colOff>
          <xdr:row>7</xdr:row>
          <xdr:rowOff>28575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6</xdr:row>
          <xdr:rowOff>0</xdr:rowOff>
        </xdr:from>
        <xdr:to>
          <xdr:col>6</xdr:col>
          <xdr:colOff>866775</xdr:colOff>
          <xdr:row>7</xdr:row>
          <xdr:rowOff>28575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6</xdr:row>
          <xdr:rowOff>0</xdr:rowOff>
        </xdr:from>
        <xdr:to>
          <xdr:col>8</xdr:col>
          <xdr:colOff>19050</xdr:colOff>
          <xdr:row>7</xdr:row>
          <xdr:rowOff>28575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7</xdr:row>
          <xdr:rowOff>0</xdr:rowOff>
        </xdr:from>
        <xdr:to>
          <xdr:col>1</xdr:col>
          <xdr:colOff>866775</xdr:colOff>
          <xdr:row>8</xdr:row>
          <xdr:rowOff>28575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7</xdr:row>
          <xdr:rowOff>0</xdr:rowOff>
        </xdr:from>
        <xdr:to>
          <xdr:col>3</xdr:col>
          <xdr:colOff>0</xdr:colOff>
          <xdr:row>8</xdr:row>
          <xdr:rowOff>28575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7</xdr:row>
          <xdr:rowOff>0</xdr:rowOff>
        </xdr:from>
        <xdr:to>
          <xdr:col>3</xdr:col>
          <xdr:colOff>866775</xdr:colOff>
          <xdr:row>8</xdr:row>
          <xdr:rowOff>28575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</xdr:row>
          <xdr:rowOff>0</xdr:rowOff>
        </xdr:from>
        <xdr:to>
          <xdr:col>4</xdr:col>
          <xdr:colOff>866775</xdr:colOff>
          <xdr:row>8</xdr:row>
          <xdr:rowOff>28575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7</xdr:row>
          <xdr:rowOff>0</xdr:rowOff>
        </xdr:from>
        <xdr:to>
          <xdr:col>5</xdr:col>
          <xdr:colOff>857250</xdr:colOff>
          <xdr:row>8</xdr:row>
          <xdr:rowOff>28575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7</xdr:row>
          <xdr:rowOff>0</xdr:rowOff>
        </xdr:from>
        <xdr:to>
          <xdr:col>6</xdr:col>
          <xdr:colOff>866775</xdr:colOff>
          <xdr:row>8</xdr:row>
          <xdr:rowOff>28575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7</xdr:row>
          <xdr:rowOff>0</xdr:rowOff>
        </xdr:from>
        <xdr:to>
          <xdr:col>8</xdr:col>
          <xdr:colOff>19050</xdr:colOff>
          <xdr:row>8</xdr:row>
          <xdr:rowOff>28575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</xdr:row>
          <xdr:rowOff>171450</xdr:rowOff>
        </xdr:from>
        <xdr:to>
          <xdr:col>1</xdr:col>
          <xdr:colOff>866775</xdr:colOff>
          <xdr:row>3</xdr:row>
          <xdr:rowOff>19050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</xdr:row>
          <xdr:rowOff>171450</xdr:rowOff>
        </xdr:from>
        <xdr:to>
          <xdr:col>1</xdr:col>
          <xdr:colOff>866775</xdr:colOff>
          <xdr:row>3</xdr:row>
          <xdr:rowOff>19050</xdr:rowOff>
        </xdr:to>
        <xdr:sp macro="" textlink="">
          <xdr:nvSpPr>
            <xdr:cNvPr id="3279" name="Check Box 207" hidden="1">
              <a:extLst>
                <a:ext uri="{63B3BB69-23CF-44E3-9099-C40C66FF867C}">
                  <a14:compatExt spid="_x0000_s3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</xdr:row>
          <xdr:rowOff>171450</xdr:rowOff>
        </xdr:from>
        <xdr:to>
          <xdr:col>3</xdr:col>
          <xdr:colOff>0</xdr:colOff>
          <xdr:row>3</xdr:row>
          <xdr:rowOff>19050</xdr:rowOff>
        </xdr:to>
        <xdr:sp macro="" textlink="">
          <xdr:nvSpPr>
            <xdr:cNvPr id="3280" name="Check Box 208" hidden="1">
              <a:extLst>
                <a:ext uri="{63B3BB69-23CF-44E3-9099-C40C66FF867C}">
                  <a14:compatExt spid="_x0000_s3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</xdr:row>
          <xdr:rowOff>171450</xdr:rowOff>
        </xdr:from>
        <xdr:to>
          <xdr:col>3</xdr:col>
          <xdr:colOff>866775</xdr:colOff>
          <xdr:row>3</xdr:row>
          <xdr:rowOff>19050</xdr:rowOff>
        </xdr:to>
        <xdr:sp macro="" textlink="">
          <xdr:nvSpPr>
            <xdr:cNvPr id="3281" name="Check Box 209" hidden="1">
              <a:extLst>
                <a:ext uri="{63B3BB69-23CF-44E3-9099-C40C66FF867C}">
                  <a14:compatExt spid="_x0000_s3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</xdr:row>
          <xdr:rowOff>171450</xdr:rowOff>
        </xdr:from>
        <xdr:to>
          <xdr:col>4</xdr:col>
          <xdr:colOff>866775</xdr:colOff>
          <xdr:row>3</xdr:row>
          <xdr:rowOff>19050</xdr:rowOff>
        </xdr:to>
        <xdr:sp macro="" textlink="">
          <xdr:nvSpPr>
            <xdr:cNvPr id="3282" name="Check Box 210" hidden="1">
              <a:extLst>
                <a:ext uri="{63B3BB69-23CF-44E3-9099-C40C66FF867C}">
                  <a14:compatExt spid="_x0000_s3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</xdr:row>
          <xdr:rowOff>171450</xdr:rowOff>
        </xdr:from>
        <xdr:to>
          <xdr:col>5</xdr:col>
          <xdr:colOff>857250</xdr:colOff>
          <xdr:row>3</xdr:row>
          <xdr:rowOff>19050</xdr:rowOff>
        </xdr:to>
        <xdr:sp macro="" textlink="">
          <xdr:nvSpPr>
            <xdr:cNvPr id="3283" name="Check Box 211" hidden="1">
              <a:extLst>
                <a:ext uri="{63B3BB69-23CF-44E3-9099-C40C66FF867C}">
                  <a14:compatExt spid="_x0000_s3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1</xdr:row>
          <xdr:rowOff>171450</xdr:rowOff>
        </xdr:from>
        <xdr:to>
          <xdr:col>6</xdr:col>
          <xdr:colOff>866775</xdr:colOff>
          <xdr:row>3</xdr:row>
          <xdr:rowOff>19050</xdr:rowOff>
        </xdr:to>
        <xdr:sp macro="" textlink="">
          <xdr:nvSpPr>
            <xdr:cNvPr id="3284" name="Check Box 212" hidden="1">
              <a:extLst>
                <a:ext uri="{63B3BB69-23CF-44E3-9099-C40C66FF867C}">
                  <a14:compatExt spid="_x0000_s3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</xdr:row>
          <xdr:rowOff>171450</xdr:rowOff>
        </xdr:from>
        <xdr:to>
          <xdr:col>8</xdr:col>
          <xdr:colOff>19050</xdr:colOff>
          <xdr:row>3</xdr:row>
          <xdr:rowOff>19050</xdr:rowOff>
        </xdr:to>
        <xdr:sp macro="" textlink="">
          <xdr:nvSpPr>
            <xdr:cNvPr id="3285" name="Check Box 213" hidden="1">
              <a:extLst>
                <a:ext uri="{63B3BB69-23CF-44E3-9099-C40C66FF867C}">
                  <a14:compatExt spid="_x0000_s3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</xdr:row>
          <xdr:rowOff>171450</xdr:rowOff>
        </xdr:from>
        <xdr:to>
          <xdr:col>3</xdr:col>
          <xdr:colOff>0</xdr:colOff>
          <xdr:row>3</xdr:row>
          <xdr:rowOff>19050</xdr:rowOff>
        </xdr:to>
        <xdr:sp macro="" textlink="">
          <xdr:nvSpPr>
            <xdr:cNvPr id="3286" name="Check Box 214" hidden="1">
              <a:extLst>
                <a:ext uri="{63B3BB69-23CF-44E3-9099-C40C66FF867C}">
                  <a14:compatExt spid="_x0000_s3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</xdr:row>
          <xdr:rowOff>171450</xdr:rowOff>
        </xdr:from>
        <xdr:to>
          <xdr:col>3</xdr:col>
          <xdr:colOff>866775</xdr:colOff>
          <xdr:row>3</xdr:row>
          <xdr:rowOff>19050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</xdr:row>
          <xdr:rowOff>171450</xdr:rowOff>
        </xdr:from>
        <xdr:to>
          <xdr:col>4</xdr:col>
          <xdr:colOff>866775</xdr:colOff>
          <xdr:row>3</xdr:row>
          <xdr:rowOff>19050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</xdr:row>
          <xdr:rowOff>171450</xdr:rowOff>
        </xdr:from>
        <xdr:to>
          <xdr:col>5</xdr:col>
          <xdr:colOff>857250</xdr:colOff>
          <xdr:row>3</xdr:row>
          <xdr:rowOff>19050</xdr:rowOff>
        </xdr:to>
        <xdr:sp macro="" textlink="">
          <xdr:nvSpPr>
            <xdr:cNvPr id="3289" name="Check Box 217" hidden="1">
              <a:extLst>
                <a:ext uri="{63B3BB69-23CF-44E3-9099-C40C66FF867C}">
                  <a14:compatExt spid="_x0000_s3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1</xdr:row>
          <xdr:rowOff>171450</xdr:rowOff>
        </xdr:from>
        <xdr:to>
          <xdr:col>6</xdr:col>
          <xdr:colOff>866775</xdr:colOff>
          <xdr:row>3</xdr:row>
          <xdr:rowOff>19050</xdr:rowOff>
        </xdr:to>
        <xdr:sp macro="" textlink="">
          <xdr:nvSpPr>
            <xdr:cNvPr id="3290" name="Check Box 218" hidden="1">
              <a:extLst>
                <a:ext uri="{63B3BB69-23CF-44E3-9099-C40C66FF867C}">
                  <a14:compatExt spid="_x0000_s3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</xdr:row>
          <xdr:rowOff>171450</xdr:rowOff>
        </xdr:from>
        <xdr:to>
          <xdr:col>8</xdr:col>
          <xdr:colOff>19050</xdr:colOff>
          <xdr:row>3</xdr:row>
          <xdr:rowOff>19050</xdr:rowOff>
        </xdr:to>
        <xdr:sp macro="" textlink="">
          <xdr:nvSpPr>
            <xdr:cNvPr id="3291" name="Check Box 219" hidden="1">
              <a:extLst>
                <a:ext uri="{63B3BB69-23CF-44E3-9099-C40C66FF867C}">
                  <a14:compatExt spid="_x0000_s3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</xdr:row>
          <xdr:rowOff>0</xdr:rowOff>
        </xdr:from>
        <xdr:to>
          <xdr:col>1</xdr:col>
          <xdr:colOff>866775</xdr:colOff>
          <xdr:row>4</xdr:row>
          <xdr:rowOff>28575</xdr:rowOff>
        </xdr:to>
        <xdr:sp macro="" textlink="">
          <xdr:nvSpPr>
            <xdr:cNvPr id="3333" name="Check Box 261" hidden="1">
              <a:extLst>
                <a:ext uri="{63B3BB69-23CF-44E3-9099-C40C66FF867C}">
                  <a14:compatExt spid="_x0000_s3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</xdr:row>
          <xdr:rowOff>0</xdr:rowOff>
        </xdr:from>
        <xdr:to>
          <xdr:col>3</xdr:col>
          <xdr:colOff>0</xdr:colOff>
          <xdr:row>4</xdr:row>
          <xdr:rowOff>28575</xdr:rowOff>
        </xdr:to>
        <xdr:sp macro="" textlink="">
          <xdr:nvSpPr>
            <xdr:cNvPr id="3334" name="Check Box 262" hidden="1">
              <a:extLst>
                <a:ext uri="{63B3BB69-23CF-44E3-9099-C40C66FF867C}">
                  <a14:compatExt spid="_x0000_s3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</xdr:row>
          <xdr:rowOff>0</xdr:rowOff>
        </xdr:from>
        <xdr:to>
          <xdr:col>3</xdr:col>
          <xdr:colOff>0</xdr:colOff>
          <xdr:row>4</xdr:row>
          <xdr:rowOff>28575</xdr:rowOff>
        </xdr:to>
        <xdr:sp macro="" textlink="">
          <xdr:nvSpPr>
            <xdr:cNvPr id="3335" name="Check Box 263" hidden="1">
              <a:extLst>
                <a:ext uri="{63B3BB69-23CF-44E3-9099-C40C66FF867C}">
                  <a14:compatExt spid="_x0000_s3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</xdr:row>
          <xdr:rowOff>0</xdr:rowOff>
        </xdr:from>
        <xdr:to>
          <xdr:col>3</xdr:col>
          <xdr:colOff>866775</xdr:colOff>
          <xdr:row>4</xdr:row>
          <xdr:rowOff>28575</xdr:rowOff>
        </xdr:to>
        <xdr:sp macro="" textlink="">
          <xdr:nvSpPr>
            <xdr:cNvPr id="3336" name="Check Box 264" hidden="1">
              <a:extLst>
                <a:ext uri="{63B3BB69-23CF-44E3-9099-C40C66FF867C}">
                  <a14:compatExt spid="_x0000_s3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</xdr:row>
          <xdr:rowOff>0</xdr:rowOff>
        </xdr:from>
        <xdr:to>
          <xdr:col>3</xdr:col>
          <xdr:colOff>866775</xdr:colOff>
          <xdr:row>4</xdr:row>
          <xdr:rowOff>28575</xdr:rowOff>
        </xdr:to>
        <xdr:sp macro="" textlink="">
          <xdr:nvSpPr>
            <xdr:cNvPr id="3337" name="Check Box 265" hidden="1">
              <a:extLst>
                <a:ext uri="{63B3BB69-23CF-44E3-9099-C40C66FF867C}">
                  <a14:compatExt spid="_x0000_s3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</xdr:row>
          <xdr:rowOff>0</xdr:rowOff>
        </xdr:from>
        <xdr:to>
          <xdr:col>4</xdr:col>
          <xdr:colOff>866775</xdr:colOff>
          <xdr:row>4</xdr:row>
          <xdr:rowOff>28575</xdr:rowOff>
        </xdr:to>
        <xdr:sp macro="" textlink="">
          <xdr:nvSpPr>
            <xdr:cNvPr id="3338" name="Check Box 266" hidden="1">
              <a:extLst>
                <a:ext uri="{63B3BB69-23CF-44E3-9099-C40C66FF867C}">
                  <a14:compatExt spid="_x0000_s3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</xdr:row>
          <xdr:rowOff>0</xdr:rowOff>
        </xdr:from>
        <xdr:to>
          <xdr:col>4</xdr:col>
          <xdr:colOff>866775</xdr:colOff>
          <xdr:row>4</xdr:row>
          <xdr:rowOff>28575</xdr:rowOff>
        </xdr:to>
        <xdr:sp macro="" textlink="">
          <xdr:nvSpPr>
            <xdr:cNvPr id="3339" name="Check Box 267" hidden="1">
              <a:extLst>
                <a:ext uri="{63B3BB69-23CF-44E3-9099-C40C66FF867C}">
                  <a14:compatExt spid="_x0000_s3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</xdr:row>
          <xdr:rowOff>0</xdr:rowOff>
        </xdr:from>
        <xdr:to>
          <xdr:col>5</xdr:col>
          <xdr:colOff>866775</xdr:colOff>
          <xdr:row>4</xdr:row>
          <xdr:rowOff>28575</xdr:rowOff>
        </xdr:to>
        <xdr:sp macro="" textlink="">
          <xdr:nvSpPr>
            <xdr:cNvPr id="3340" name="Check Box 268" hidden="1">
              <a:extLst>
                <a:ext uri="{63B3BB69-23CF-44E3-9099-C40C66FF867C}">
                  <a14:compatExt spid="_x0000_s3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</xdr:row>
          <xdr:rowOff>0</xdr:rowOff>
        </xdr:from>
        <xdr:to>
          <xdr:col>5</xdr:col>
          <xdr:colOff>866775</xdr:colOff>
          <xdr:row>4</xdr:row>
          <xdr:rowOff>28575</xdr:rowOff>
        </xdr:to>
        <xdr:sp macro="" textlink="">
          <xdr:nvSpPr>
            <xdr:cNvPr id="3341" name="Check Box 269" hidden="1">
              <a:extLst>
                <a:ext uri="{63B3BB69-23CF-44E3-9099-C40C66FF867C}">
                  <a14:compatExt spid="_x0000_s3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</xdr:row>
          <xdr:rowOff>0</xdr:rowOff>
        </xdr:from>
        <xdr:to>
          <xdr:col>6</xdr:col>
          <xdr:colOff>866775</xdr:colOff>
          <xdr:row>4</xdr:row>
          <xdr:rowOff>28575</xdr:rowOff>
        </xdr:to>
        <xdr:sp macro="" textlink="">
          <xdr:nvSpPr>
            <xdr:cNvPr id="3342" name="Check Box 270" hidden="1">
              <a:extLst>
                <a:ext uri="{63B3BB69-23CF-44E3-9099-C40C66FF867C}">
                  <a14:compatExt spid="_x0000_s3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</xdr:row>
          <xdr:rowOff>0</xdr:rowOff>
        </xdr:from>
        <xdr:to>
          <xdr:col>6</xdr:col>
          <xdr:colOff>866775</xdr:colOff>
          <xdr:row>4</xdr:row>
          <xdr:rowOff>28575</xdr:rowOff>
        </xdr:to>
        <xdr:sp macro="" textlink="">
          <xdr:nvSpPr>
            <xdr:cNvPr id="3343" name="Check Box 271" hidden="1">
              <a:extLst>
                <a:ext uri="{63B3BB69-23CF-44E3-9099-C40C66FF867C}">
                  <a14:compatExt spid="_x0000_s3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</xdr:row>
          <xdr:rowOff>0</xdr:rowOff>
        </xdr:from>
        <xdr:to>
          <xdr:col>1</xdr:col>
          <xdr:colOff>866775</xdr:colOff>
          <xdr:row>4</xdr:row>
          <xdr:rowOff>28575</xdr:rowOff>
        </xdr:to>
        <xdr:sp macro="" textlink="">
          <xdr:nvSpPr>
            <xdr:cNvPr id="3344" name="Check Box 272" hidden="1">
              <a:extLst>
                <a:ext uri="{63B3BB69-23CF-44E3-9099-C40C66FF867C}">
                  <a14:compatExt spid="_x0000_s3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</xdr:row>
          <xdr:rowOff>0</xdr:rowOff>
        </xdr:from>
        <xdr:to>
          <xdr:col>3</xdr:col>
          <xdr:colOff>0</xdr:colOff>
          <xdr:row>4</xdr:row>
          <xdr:rowOff>28575</xdr:rowOff>
        </xdr:to>
        <xdr:sp macro="" textlink="">
          <xdr:nvSpPr>
            <xdr:cNvPr id="3345" name="Check Box 273" hidden="1">
              <a:extLst>
                <a:ext uri="{63B3BB69-23CF-44E3-9099-C40C66FF867C}">
                  <a14:compatExt spid="_x0000_s3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</xdr:row>
          <xdr:rowOff>0</xdr:rowOff>
        </xdr:from>
        <xdr:to>
          <xdr:col>3</xdr:col>
          <xdr:colOff>866775</xdr:colOff>
          <xdr:row>4</xdr:row>
          <xdr:rowOff>28575</xdr:rowOff>
        </xdr:to>
        <xdr:sp macro="" textlink="">
          <xdr:nvSpPr>
            <xdr:cNvPr id="3346" name="Check Box 274" hidden="1">
              <a:extLst>
                <a:ext uri="{63B3BB69-23CF-44E3-9099-C40C66FF867C}">
                  <a14:compatExt spid="_x0000_s3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</xdr:row>
          <xdr:rowOff>0</xdr:rowOff>
        </xdr:from>
        <xdr:to>
          <xdr:col>4</xdr:col>
          <xdr:colOff>866775</xdr:colOff>
          <xdr:row>4</xdr:row>
          <xdr:rowOff>28575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</xdr:row>
          <xdr:rowOff>0</xdr:rowOff>
        </xdr:from>
        <xdr:to>
          <xdr:col>5</xdr:col>
          <xdr:colOff>847725</xdr:colOff>
          <xdr:row>4</xdr:row>
          <xdr:rowOff>28575</xdr:rowOff>
        </xdr:to>
        <xdr:sp macro="" textlink="">
          <xdr:nvSpPr>
            <xdr:cNvPr id="3348" name="Check Box 276" hidden="1">
              <a:extLst>
                <a:ext uri="{63B3BB69-23CF-44E3-9099-C40C66FF867C}">
                  <a14:compatExt spid="_x0000_s3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</xdr:row>
          <xdr:rowOff>0</xdr:rowOff>
        </xdr:from>
        <xdr:to>
          <xdr:col>6</xdr:col>
          <xdr:colOff>866775</xdr:colOff>
          <xdr:row>4</xdr:row>
          <xdr:rowOff>28575</xdr:rowOff>
        </xdr:to>
        <xdr:sp macro="" textlink="">
          <xdr:nvSpPr>
            <xdr:cNvPr id="3349" name="Check Box 277" hidden="1">
              <a:extLst>
                <a:ext uri="{63B3BB69-23CF-44E3-9099-C40C66FF867C}">
                  <a14:compatExt spid="_x0000_s3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</xdr:row>
          <xdr:rowOff>0</xdr:rowOff>
        </xdr:from>
        <xdr:to>
          <xdr:col>8</xdr:col>
          <xdr:colOff>9525</xdr:colOff>
          <xdr:row>4</xdr:row>
          <xdr:rowOff>28575</xdr:rowOff>
        </xdr:to>
        <xdr:sp macro="" textlink="">
          <xdr:nvSpPr>
            <xdr:cNvPr id="3350" name="Check Box 278" hidden="1">
              <a:extLst>
                <a:ext uri="{63B3BB69-23CF-44E3-9099-C40C66FF867C}">
                  <a14:compatExt spid="_x0000_s3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</xdr:row>
          <xdr:rowOff>0</xdr:rowOff>
        </xdr:from>
        <xdr:to>
          <xdr:col>1</xdr:col>
          <xdr:colOff>866775</xdr:colOff>
          <xdr:row>4</xdr:row>
          <xdr:rowOff>28575</xdr:rowOff>
        </xdr:to>
        <xdr:sp macro="" textlink="">
          <xdr:nvSpPr>
            <xdr:cNvPr id="3351" name="Check Box 279" hidden="1">
              <a:extLst>
                <a:ext uri="{63B3BB69-23CF-44E3-9099-C40C66FF867C}">
                  <a14:compatExt spid="_x0000_s3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</xdr:row>
          <xdr:rowOff>0</xdr:rowOff>
        </xdr:from>
        <xdr:to>
          <xdr:col>3</xdr:col>
          <xdr:colOff>0</xdr:colOff>
          <xdr:row>4</xdr:row>
          <xdr:rowOff>28575</xdr:rowOff>
        </xdr:to>
        <xdr:sp macro="" textlink="">
          <xdr:nvSpPr>
            <xdr:cNvPr id="3352" name="Check Box 280" hidden="1">
              <a:extLst>
                <a:ext uri="{63B3BB69-23CF-44E3-9099-C40C66FF867C}">
                  <a14:compatExt spid="_x0000_s3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</xdr:row>
          <xdr:rowOff>0</xdr:rowOff>
        </xdr:from>
        <xdr:to>
          <xdr:col>3</xdr:col>
          <xdr:colOff>866775</xdr:colOff>
          <xdr:row>4</xdr:row>
          <xdr:rowOff>28575</xdr:rowOff>
        </xdr:to>
        <xdr:sp macro="" textlink="">
          <xdr:nvSpPr>
            <xdr:cNvPr id="3353" name="Check Box 281" hidden="1">
              <a:extLst>
                <a:ext uri="{63B3BB69-23CF-44E3-9099-C40C66FF867C}">
                  <a14:compatExt spid="_x0000_s3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</xdr:row>
          <xdr:rowOff>0</xdr:rowOff>
        </xdr:from>
        <xdr:to>
          <xdr:col>4</xdr:col>
          <xdr:colOff>866775</xdr:colOff>
          <xdr:row>4</xdr:row>
          <xdr:rowOff>28575</xdr:rowOff>
        </xdr:to>
        <xdr:sp macro="" textlink="">
          <xdr:nvSpPr>
            <xdr:cNvPr id="3354" name="Check Box 282" hidden="1">
              <a:extLst>
                <a:ext uri="{63B3BB69-23CF-44E3-9099-C40C66FF867C}">
                  <a14:compatExt spid="_x0000_s3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</xdr:row>
          <xdr:rowOff>0</xdr:rowOff>
        </xdr:from>
        <xdr:to>
          <xdr:col>5</xdr:col>
          <xdr:colOff>866775</xdr:colOff>
          <xdr:row>4</xdr:row>
          <xdr:rowOff>28575</xdr:rowOff>
        </xdr:to>
        <xdr:sp macro="" textlink="">
          <xdr:nvSpPr>
            <xdr:cNvPr id="3355" name="Check Box 283" hidden="1">
              <a:extLst>
                <a:ext uri="{63B3BB69-23CF-44E3-9099-C40C66FF867C}">
                  <a14:compatExt spid="_x0000_s3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</xdr:row>
          <xdr:rowOff>0</xdr:rowOff>
        </xdr:from>
        <xdr:to>
          <xdr:col>6</xdr:col>
          <xdr:colOff>866775</xdr:colOff>
          <xdr:row>4</xdr:row>
          <xdr:rowOff>28575</xdr:rowOff>
        </xdr:to>
        <xdr:sp macro="" textlink="">
          <xdr:nvSpPr>
            <xdr:cNvPr id="3356" name="Check Box 284" hidden="1">
              <a:extLst>
                <a:ext uri="{63B3BB69-23CF-44E3-9099-C40C66FF867C}">
                  <a14:compatExt spid="_x0000_s3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</xdr:row>
          <xdr:rowOff>0</xdr:rowOff>
        </xdr:from>
        <xdr:to>
          <xdr:col>8</xdr:col>
          <xdr:colOff>9525</xdr:colOff>
          <xdr:row>4</xdr:row>
          <xdr:rowOff>28575</xdr:rowOff>
        </xdr:to>
        <xdr:sp macro="" textlink="">
          <xdr:nvSpPr>
            <xdr:cNvPr id="3357" name="Check Box 285" hidden="1">
              <a:extLst>
                <a:ext uri="{63B3BB69-23CF-44E3-9099-C40C66FF867C}">
                  <a14:compatExt spid="_x0000_s3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</xdr:row>
          <xdr:rowOff>0</xdr:rowOff>
        </xdr:from>
        <xdr:to>
          <xdr:col>8</xdr:col>
          <xdr:colOff>9525</xdr:colOff>
          <xdr:row>4</xdr:row>
          <xdr:rowOff>28575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</xdr:row>
          <xdr:rowOff>0</xdr:rowOff>
        </xdr:from>
        <xdr:to>
          <xdr:col>8</xdr:col>
          <xdr:colOff>9525</xdr:colOff>
          <xdr:row>4</xdr:row>
          <xdr:rowOff>28575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</xdr:row>
          <xdr:rowOff>0</xdr:rowOff>
        </xdr:from>
        <xdr:to>
          <xdr:col>8</xdr:col>
          <xdr:colOff>9525</xdr:colOff>
          <xdr:row>4</xdr:row>
          <xdr:rowOff>28575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</xdr:row>
          <xdr:rowOff>0</xdr:rowOff>
        </xdr:from>
        <xdr:to>
          <xdr:col>8</xdr:col>
          <xdr:colOff>9525</xdr:colOff>
          <xdr:row>4</xdr:row>
          <xdr:rowOff>28575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</xdr:row>
          <xdr:rowOff>0</xdr:rowOff>
        </xdr:from>
        <xdr:to>
          <xdr:col>1</xdr:col>
          <xdr:colOff>866775</xdr:colOff>
          <xdr:row>4</xdr:row>
          <xdr:rowOff>28575</xdr:rowOff>
        </xdr:to>
        <xdr:sp macro="" textlink="">
          <xdr:nvSpPr>
            <xdr:cNvPr id="3362" name="Check Box 290" hidden="1">
              <a:extLst>
                <a:ext uri="{63B3BB69-23CF-44E3-9099-C40C66FF867C}">
                  <a14:compatExt spid="_x0000_s3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</xdr:row>
          <xdr:rowOff>0</xdr:rowOff>
        </xdr:from>
        <xdr:to>
          <xdr:col>3</xdr:col>
          <xdr:colOff>0</xdr:colOff>
          <xdr:row>4</xdr:row>
          <xdr:rowOff>28575</xdr:rowOff>
        </xdr:to>
        <xdr:sp macro="" textlink="">
          <xdr:nvSpPr>
            <xdr:cNvPr id="3363" name="Check Box 291" hidden="1">
              <a:extLst>
                <a:ext uri="{63B3BB69-23CF-44E3-9099-C40C66FF867C}">
                  <a14:compatExt spid="_x0000_s3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</xdr:row>
          <xdr:rowOff>0</xdr:rowOff>
        </xdr:from>
        <xdr:to>
          <xdr:col>3</xdr:col>
          <xdr:colOff>866775</xdr:colOff>
          <xdr:row>4</xdr:row>
          <xdr:rowOff>28575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</xdr:row>
          <xdr:rowOff>0</xdr:rowOff>
        </xdr:from>
        <xdr:to>
          <xdr:col>4</xdr:col>
          <xdr:colOff>866775</xdr:colOff>
          <xdr:row>4</xdr:row>
          <xdr:rowOff>28575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</xdr:row>
          <xdr:rowOff>0</xdr:rowOff>
        </xdr:from>
        <xdr:to>
          <xdr:col>5</xdr:col>
          <xdr:colOff>847725</xdr:colOff>
          <xdr:row>4</xdr:row>
          <xdr:rowOff>28575</xdr:rowOff>
        </xdr:to>
        <xdr:sp macro="" textlink="">
          <xdr:nvSpPr>
            <xdr:cNvPr id="3366" name="Check Box 294" hidden="1">
              <a:extLst>
                <a:ext uri="{63B3BB69-23CF-44E3-9099-C40C66FF867C}">
                  <a14:compatExt spid="_x0000_s3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</xdr:row>
          <xdr:rowOff>0</xdr:rowOff>
        </xdr:from>
        <xdr:to>
          <xdr:col>6</xdr:col>
          <xdr:colOff>866775</xdr:colOff>
          <xdr:row>4</xdr:row>
          <xdr:rowOff>28575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</xdr:row>
          <xdr:rowOff>0</xdr:rowOff>
        </xdr:from>
        <xdr:to>
          <xdr:col>8</xdr:col>
          <xdr:colOff>9525</xdr:colOff>
          <xdr:row>4</xdr:row>
          <xdr:rowOff>28575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</xdr:row>
          <xdr:rowOff>0</xdr:rowOff>
        </xdr:from>
        <xdr:to>
          <xdr:col>1</xdr:col>
          <xdr:colOff>866775</xdr:colOff>
          <xdr:row>4</xdr:row>
          <xdr:rowOff>28575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</xdr:row>
          <xdr:rowOff>0</xdr:rowOff>
        </xdr:from>
        <xdr:to>
          <xdr:col>3</xdr:col>
          <xdr:colOff>0</xdr:colOff>
          <xdr:row>4</xdr:row>
          <xdr:rowOff>28575</xdr:rowOff>
        </xdr:to>
        <xdr:sp macro="" textlink="">
          <xdr:nvSpPr>
            <xdr:cNvPr id="3370" name="Check Box 298" hidden="1">
              <a:extLst>
                <a:ext uri="{63B3BB69-23CF-44E3-9099-C40C66FF867C}">
                  <a14:compatExt spid="_x0000_s3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</xdr:row>
          <xdr:rowOff>0</xdr:rowOff>
        </xdr:from>
        <xdr:to>
          <xdr:col>3</xdr:col>
          <xdr:colOff>866775</xdr:colOff>
          <xdr:row>4</xdr:row>
          <xdr:rowOff>28575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</xdr:row>
          <xdr:rowOff>0</xdr:rowOff>
        </xdr:from>
        <xdr:to>
          <xdr:col>4</xdr:col>
          <xdr:colOff>866775</xdr:colOff>
          <xdr:row>4</xdr:row>
          <xdr:rowOff>28575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</xdr:row>
          <xdr:rowOff>0</xdr:rowOff>
        </xdr:from>
        <xdr:to>
          <xdr:col>5</xdr:col>
          <xdr:colOff>866775</xdr:colOff>
          <xdr:row>4</xdr:row>
          <xdr:rowOff>28575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</xdr:row>
          <xdr:rowOff>0</xdr:rowOff>
        </xdr:from>
        <xdr:to>
          <xdr:col>6</xdr:col>
          <xdr:colOff>866775</xdr:colOff>
          <xdr:row>4</xdr:row>
          <xdr:rowOff>28575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</xdr:row>
          <xdr:rowOff>0</xdr:rowOff>
        </xdr:from>
        <xdr:to>
          <xdr:col>8</xdr:col>
          <xdr:colOff>9525</xdr:colOff>
          <xdr:row>4</xdr:row>
          <xdr:rowOff>28575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6</xdr:row>
          <xdr:rowOff>0</xdr:rowOff>
        </xdr:from>
        <xdr:to>
          <xdr:col>1</xdr:col>
          <xdr:colOff>866775</xdr:colOff>
          <xdr:row>7</xdr:row>
          <xdr:rowOff>28575</xdr:rowOff>
        </xdr:to>
        <xdr:sp macro="" textlink="">
          <xdr:nvSpPr>
            <xdr:cNvPr id="3390" name="Check Box 318" hidden="1">
              <a:extLst>
                <a:ext uri="{63B3BB69-23CF-44E3-9099-C40C66FF867C}">
                  <a14:compatExt spid="_x0000_s3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</xdr:row>
          <xdr:rowOff>0</xdr:rowOff>
        </xdr:from>
        <xdr:to>
          <xdr:col>3</xdr:col>
          <xdr:colOff>19050</xdr:colOff>
          <xdr:row>7</xdr:row>
          <xdr:rowOff>28575</xdr:rowOff>
        </xdr:to>
        <xdr:sp macro="" textlink="">
          <xdr:nvSpPr>
            <xdr:cNvPr id="3391" name="Check Box 319" hidden="1">
              <a:extLst>
                <a:ext uri="{63B3BB69-23CF-44E3-9099-C40C66FF867C}">
                  <a14:compatExt spid="_x0000_s3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6</xdr:row>
          <xdr:rowOff>0</xdr:rowOff>
        </xdr:from>
        <xdr:to>
          <xdr:col>3</xdr:col>
          <xdr:colOff>866775</xdr:colOff>
          <xdr:row>7</xdr:row>
          <xdr:rowOff>28575</xdr:rowOff>
        </xdr:to>
        <xdr:sp macro="" textlink="">
          <xdr:nvSpPr>
            <xdr:cNvPr id="3392" name="Check Box 320" hidden="1">
              <a:extLst>
                <a:ext uri="{63B3BB69-23CF-44E3-9099-C40C66FF867C}">
                  <a14:compatExt spid="_x0000_s3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</xdr:row>
          <xdr:rowOff>0</xdr:rowOff>
        </xdr:from>
        <xdr:to>
          <xdr:col>4</xdr:col>
          <xdr:colOff>866775</xdr:colOff>
          <xdr:row>7</xdr:row>
          <xdr:rowOff>28575</xdr:rowOff>
        </xdr:to>
        <xdr:sp macro="" textlink="">
          <xdr:nvSpPr>
            <xdr:cNvPr id="3393" name="Check Box 321" hidden="1">
              <a:extLst>
                <a:ext uri="{63B3BB69-23CF-44E3-9099-C40C66FF867C}">
                  <a14:compatExt spid="_x0000_s3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6</xdr:row>
          <xdr:rowOff>0</xdr:rowOff>
        </xdr:from>
        <xdr:to>
          <xdr:col>5</xdr:col>
          <xdr:colOff>866775</xdr:colOff>
          <xdr:row>7</xdr:row>
          <xdr:rowOff>28575</xdr:rowOff>
        </xdr:to>
        <xdr:sp macro="" textlink="">
          <xdr:nvSpPr>
            <xdr:cNvPr id="3394" name="Check Box 322" hidden="1">
              <a:extLst>
                <a:ext uri="{63B3BB69-23CF-44E3-9099-C40C66FF867C}">
                  <a14:compatExt spid="_x0000_s3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6</xdr:row>
          <xdr:rowOff>0</xdr:rowOff>
        </xdr:from>
        <xdr:to>
          <xdr:col>6</xdr:col>
          <xdr:colOff>866775</xdr:colOff>
          <xdr:row>7</xdr:row>
          <xdr:rowOff>28575</xdr:rowOff>
        </xdr:to>
        <xdr:sp macro="" textlink="">
          <xdr:nvSpPr>
            <xdr:cNvPr id="3395" name="Check Box 323" hidden="1">
              <a:extLst>
                <a:ext uri="{63B3BB69-23CF-44E3-9099-C40C66FF867C}">
                  <a14:compatExt spid="_x0000_s3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6</xdr:row>
          <xdr:rowOff>0</xdr:rowOff>
        </xdr:from>
        <xdr:to>
          <xdr:col>8</xdr:col>
          <xdr:colOff>28575</xdr:colOff>
          <xdr:row>7</xdr:row>
          <xdr:rowOff>28575</xdr:rowOff>
        </xdr:to>
        <xdr:sp macro="" textlink="">
          <xdr:nvSpPr>
            <xdr:cNvPr id="3396" name="Check Box 324" hidden="1">
              <a:extLst>
                <a:ext uri="{63B3BB69-23CF-44E3-9099-C40C66FF867C}">
                  <a14:compatExt spid="_x0000_s3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7</xdr:row>
          <xdr:rowOff>0</xdr:rowOff>
        </xdr:from>
        <xdr:to>
          <xdr:col>1</xdr:col>
          <xdr:colOff>866775</xdr:colOff>
          <xdr:row>8</xdr:row>
          <xdr:rowOff>28575</xdr:rowOff>
        </xdr:to>
        <xdr:sp macro="" textlink="">
          <xdr:nvSpPr>
            <xdr:cNvPr id="3397" name="Check Box 325" hidden="1">
              <a:extLst>
                <a:ext uri="{63B3BB69-23CF-44E3-9099-C40C66FF867C}">
                  <a14:compatExt spid="_x0000_s3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7</xdr:row>
          <xdr:rowOff>0</xdr:rowOff>
        </xdr:from>
        <xdr:to>
          <xdr:col>3</xdr:col>
          <xdr:colOff>19050</xdr:colOff>
          <xdr:row>8</xdr:row>
          <xdr:rowOff>28575</xdr:rowOff>
        </xdr:to>
        <xdr:sp macro="" textlink="">
          <xdr:nvSpPr>
            <xdr:cNvPr id="3398" name="Check Box 326" hidden="1">
              <a:extLst>
                <a:ext uri="{63B3BB69-23CF-44E3-9099-C40C66FF867C}">
                  <a14:compatExt spid="_x0000_s3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7</xdr:row>
          <xdr:rowOff>0</xdr:rowOff>
        </xdr:from>
        <xdr:to>
          <xdr:col>3</xdr:col>
          <xdr:colOff>866775</xdr:colOff>
          <xdr:row>8</xdr:row>
          <xdr:rowOff>28575</xdr:rowOff>
        </xdr:to>
        <xdr:sp macro="" textlink="">
          <xdr:nvSpPr>
            <xdr:cNvPr id="3399" name="Check Box 327" hidden="1">
              <a:extLst>
                <a:ext uri="{63B3BB69-23CF-44E3-9099-C40C66FF867C}">
                  <a14:compatExt spid="_x0000_s3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</xdr:row>
          <xdr:rowOff>0</xdr:rowOff>
        </xdr:from>
        <xdr:to>
          <xdr:col>4</xdr:col>
          <xdr:colOff>866775</xdr:colOff>
          <xdr:row>8</xdr:row>
          <xdr:rowOff>28575</xdr:rowOff>
        </xdr:to>
        <xdr:sp macro="" textlink="">
          <xdr:nvSpPr>
            <xdr:cNvPr id="3400" name="Check Box 328" hidden="1">
              <a:extLst>
                <a:ext uri="{63B3BB69-23CF-44E3-9099-C40C66FF867C}">
                  <a14:compatExt spid="_x0000_s3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7</xdr:row>
          <xdr:rowOff>0</xdr:rowOff>
        </xdr:from>
        <xdr:to>
          <xdr:col>5</xdr:col>
          <xdr:colOff>866775</xdr:colOff>
          <xdr:row>8</xdr:row>
          <xdr:rowOff>28575</xdr:rowOff>
        </xdr:to>
        <xdr:sp macro="" textlink="">
          <xdr:nvSpPr>
            <xdr:cNvPr id="3401" name="Check Box 329" hidden="1">
              <a:extLst>
                <a:ext uri="{63B3BB69-23CF-44E3-9099-C40C66FF867C}">
                  <a14:compatExt spid="_x0000_s3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7</xdr:row>
          <xdr:rowOff>0</xdr:rowOff>
        </xdr:from>
        <xdr:to>
          <xdr:col>6</xdr:col>
          <xdr:colOff>866775</xdr:colOff>
          <xdr:row>8</xdr:row>
          <xdr:rowOff>28575</xdr:rowOff>
        </xdr:to>
        <xdr:sp macro="" textlink="">
          <xdr:nvSpPr>
            <xdr:cNvPr id="3402" name="Check Box 330" hidden="1">
              <a:extLst>
                <a:ext uri="{63B3BB69-23CF-44E3-9099-C40C66FF867C}">
                  <a14:compatExt spid="_x0000_s3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7</xdr:row>
          <xdr:rowOff>0</xdr:rowOff>
        </xdr:from>
        <xdr:to>
          <xdr:col>8</xdr:col>
          <xdr:colOff>28575</xdr:colOff>
          <xdr:row>8</xdr:row>
          <xdr:rowOff>28575</xdr:rowOff>
        </xdr:to>
        <xdr:sp macro="" textlink="">
          <xdr:nvSpPr>
            <xdr:cNvPr id="3403" name="Check Box 331" hidden="1">
              <a:extLst>
                <a:ext uri="{63B3BB69-23CF-44E3-9099-C40C66FF867C}">
                  <a14:compatExt spid="_x0000_s3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</xdr:row>
          <xdr:rowOff>171450</xdr:rowOff>
        </xdr:from>
        <xdr:to>
          <xdr:col>1</xdr:col>
          <xdr:colOff>866775</xdr:colOff>
          <xdr:row>4</xdr:row>
          <xdr:rowOff>209550</xdr:rowOff>
        </xdr:to>
        <xdr:sp macro="" textlink="">
          <xdr:nvSpPr>
            <xdr:cNvPr id="3405" name="Check Box 333" hidden="1">
              <a:extLst>
                <a:ext uri="{63B3BB69-23CF-44E3-9099-C40C66FF867C}">
                  <a14:compatExt spid="_x0000_s3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</xdr:row>
          <xdr:rowOff>171450</xdr:rowOff>
        </xdr:from>
        <xdr:to>
          <xdr:col>1</xdr:col>
          <xdr:colOff>866775</xdr:colOff>
          <xdr:row>4</xdr:row>
          <xdr:rowOff>209550</xdr:rowOff>
        </xdr:to>
        <xdr:sp macro="" textlink="">
          <xdr:nvSpPr>
            <xdr:cNvPr id="3406" name="Check Box 334" hidden="1">
              <a:extLst>
                <a:ext uri="{63B3BB69-23CF-44E3-9099-C40C66FF867C}">
                  <a14:compatExt spid="_x0000_s3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</xdr:row>
          <xdr:rowOff>171450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407" name="Check Box 335" hidden="1">
              <a:extLst>
                <a:ext uri="{63B3BB69-23CF-44E3-9099-C40C66FF867C}">
                  <a14:compatExt spid="_x0000_s3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</xdr:row>
          <xdr:rowOff>171450</xdr:rowOff>
        </xdr:from>
        <xdr:to>
          <xdr:col>3</xdr:col>
          <xdr:colOff>866775</xdr:colOff>
          <xdr:row>4</xdr:row>
          <xdr:rowOff>209550</xdr:rowOff>
        </xdr:to>
        <xdr:sp macro="" textlink="">
          <xdr:nvSpPr>
            <xdr:cNvPr id="3408" name="Check Box 336" hidden="1">
              <a:extLst>
                <a:ext uri="{63B3BB69-23CF-44E3-9099-C40C66FF867C}">
                  <a14:compatExt spid="_x0000_s3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</xdr:row>
          <xdr:rowOff>171450</xdr:rowOff>
        </xdr:from>
        <xdr:to>
          <xdr:col>4</xdr:col>
          <xdr:colOff>866775</xdr:colOff>
          <xdr:row>4</xdr:row>
          <xdr:rowOff>209550</xdr:rowOff>
        </xdr:to>
        <xdr:sp macro="" textlink="">
          <xdr:nvSpPr>
            <xdr:cNvPr id="3409" name="Check Box 337" hidden="1">
              <a:extLst>
                <a:ext uri="{63B3BB69-23CF-44E3-9099-C40C66FF867C}">
                  <a14:compatExt spid="_x0000_s3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</xdr:row>
          <xdr:rowOff>171450</xdr:rowOff>
        </xdr:from>
        <xdr:to>
          <xdr:col>5</xdr:col>
          <xdr:colOff>857250</xdr:colOff>
          <xdr:row>4</xdr:row>
          <xdr:rowOff>209550</xdr:rowOff>
        </xdr:to>
        <xdr:sp macro="" textlink="">
          <xdr:nvSpPr>
            <xdr:cNvPr id="3410" name="Check Box 338" hidden="1">
              <a:extLst>
                <a:ext uri="{63B3BB69-23CF-44E3-9099-C40C66FF867C}">
                  <a14:compatExt spid="_x0000_s3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</xdr:row>
          <xdr:rowOff>171450</xdr:rowOff>
        </xdr:from>
        <xdr:to>
          <xdr:col>6</xdr:col>
          <xdr:colOff>866775</xdr:colOff>
          <xdr:row>4</xdr:row>
          <xdr:rowOff>209550</xdr:rowOff>
        </xdr:to>
        <xdr:sp macro="" textlink="">
          <xdr:nvSpPr>
            <xdr:cNvPr id="3411" name="Check Box 339" hidden="1">
              <a:extLst>
                <a:ext uri="{63B3BB69-23CF-44E3-9099-C40C66FF867C}">
                  <a14:compatExt spid="_x0000_s3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</xdr:row>
          <xdr:rowOff>171450</xdr:rowOff>
        </xdr:from>
        <xdr:to>
          <xdr:col>8</xdr:col>
          <xdr:colOff>19050</xdr:colOff>
          <xdr:row>4</xdr:row>
          <xdr:rowOff>209550</xdr:rowOff>
        </xdr:to>
        <xdr:sp macro="" textlink="">
          <xdr:nvSpPr>
            <xdr:cNvPr id="3412" name="Check Box 340" hidden="1">
              <a:extLst>
                <a:ext uri="{63B3BB69-23CF-44E3-9099-C40C66FF867C}">
                  <a14:compatExt spid="_x0000_s3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</xdr:row>
          <xdr:rowOff>171450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413" name="Check Box 341" hidden="1">
              <a:extLst>
                <a:ext uri="{63B3BB69-23CF-44E3-9099-C40C66FF867C}">
                  <a14:compatExt spid="_x0000_s3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</xdr:row>
          <xdr:rowOff>171450</xdr:rowOff>
        </xdr:from>
        <xdr:to>
          <xdr:col>3</xdr:col>
          <xdr:colOff>866775</xdr:colOff>
          <xdr:row>4</xdr:row>
          <xdr:rowOff>209550</xdr:rowOff>
        </xdr:to>
        <xdr:sp macro="" textlink="">
          <xdr:nvSpPr>
            <xdr:cNvPr id="3414" name="Check Box 342" hidden="1">
              <a:extLst>
                <a:ext uri="{63B3BB69-23CF-44E3-9099-C40C66FF867C}">
                  <a14:compatExt spid="_x0000_s3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</xdr:row>
          <xdr:rowOff>171450</xdr:rowOff>
        </xdr:from>
        <xdr:to>
          <xdr:col>4</xdr:col>
          <xdr:colOff>866775</xdr:colOff>
          <xdr:row>4</xdr:row>
          <xdr:rowOff>209550</xdr:rowOff>
        </xdr:to>
        <xdr:sp macro="" textlink="">
          <xdr:nvSpPr>
            <xdr:cNvPr id="3415" name="Check Box 343" hidden="1">
              <a:extLst>
                <a:ext uri="{63B3BB69-23CF-44E3-9099-C40C66FF867C}">
                  <a14:compatExt spid="_x0000_s3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</xdr:row>
          <xdr:rowOff>171450</xdr:rowOff>
        </xdr:from>
        <xdr:to>
          <xdr:col>5</xdr:col>
          <xdr:colOff>857250</xdr:colOff>
          <xdr:row>4</xdr:row>
          <xdr:rowOff>209550</xdr:rowOff>
        </xdr:to>
        <xdr:sp macro="" textlink="">
          <xdr:nvSpPr>
            <xdr:cNvPr id="3416" name="Check Box 344" hidden="1">
              <a:extLst>
                <a:ext uri="{63B3BB69-23CF-44E3-9099-C40C66FF867C}">
                  <a14:compatExt spid="_x0000_s3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</xdr:row>
          <xdr:rowOff>171450</xdr:rowOff>
        </xdr:from>
        <xdr:to>
          <xdr:col>6</xdr:col>
          <xdr:colOff>866775</xdr:colOff>
          <xdr:row>4</xdr:row>
          <xdr:rowOff>209550</xdr:rowOff>
        </xdr:to>
        <xdr:sp macro="" textlink="">
          <xdr:nvSpPr>
            <xdr:cNvPr id="3417" name="Check Box 345" hidden="1">
              <a:extLst>
                <a:ext uri="{63B3BB69-23CF-44E3-9099-C40C66FF867C}">
                  <a14:compatExt spid="_x0000_s3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3</xdr:row>
          <xdr:rowOff>171450</xdr:rowOff>
        </xdr:from>
        <xdr:to>
          <xdr:col>8</xdr:col>
          <xdr:colOff>19050</xdr:colOff>
          <xdr:row>4</xdr:row>
          <xdr:rowOff>209550</xdr:rowOff>
        </xdr:to>
        <xdr:sp macro="" textlink="">
          <xdr:nvSpPr>
            <xdr:cNvPr id="3418" name="Check Box 346" hidden="1">
              <a:extLst>
                <a:ext uri="{63B3BB69-23CF-44E3-9099-C40C66FF867C}">
                  <a14:compatExt spid="_x0000_s3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ProjektInfo" displayName="ProjektInfo" ref="A2:F9" totalsRowShown="0" headerRowDxfId="40" dataDxfId="38" headerRowBorderDxfId="39">
  <autoFilter ref="A2:F9"/>
  <tableColumns count="6">
    <tableColumn id="6" name="Role v projektu" dataDxfId="37"/>
    <tableColumn id="3" name="Zaměstnanec" dataDxfId="36"/>
    <tableColumn id="2" name="Útvar" dataDxfId="35"/>
    <tableColumn id="8" name="Spolupracující útvar" dataDxfId="34"/>
    <tableColumn id="10" name="Odpovědný zaměstnanec" dataDxfId="33"/>
    <tableColumn id="4" name="Předpokládaná hodnota projektu" dataDxfId="3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ulka3" displayName="Tabulka3" ref="A1:N58" totalsRowShown="0" headerRowDxfId="25" dataDxfId="24">
  <autoFilter ref="A1:N58"/>
  <tableColumns count="14">
    <tableColumn id="1" name="Aktivita" dataDxfId="23"/>
    <tableColumn id="2" name="Zahájení" dataDxfId="22"/>
    <tableColumn id="3" name="Dokončení" dataDxfId="21"/>
    <tableColumn id="4" name="Doba trvání _x000a_(celé měsíce)" dataDxfId="20">
      <calculatedColumnFormula>DATEDIF(Tabulka3[[#This Row],[Zahájení]],Tabulka3[[#This Row],[Dokončení]],"m")</calculatedColumnFormula>
    </tableColumn>
    <tableColumn id="5" name="Doba trvání (celé dny)" dataDxfId="19">
      <calculatedColumnFormula>DATEDIF(Tabulka3[[#This Row],[Zahájení]],Tabulka3[[#This Row],[Dokončení]],"d")</calculatedColumnFormula>
    </tableColumn>
    <tableColumn id="10" name="Datum skutečné realizace" dataDxfId="18"/>
    <tableColumn id="14" name="Dokončeno - pomocný sloupec" dataDxfId="17">
      <calculatedColumnFormula>$A$61-Tabulka3[[#This Row],[Zahájení]]</calculatedColumnFormula>
    </tableColumn>
    <tableColumn id="13" name="Dokončeno" dataDxfId="16">
      <calculatedColumnFormula>IF(Tabulka3[[#This Row],[Dokončení]]&gt;$A$61,Tabulka3[[#This Row],[Dokončeno - pomocný sloupec]],Tabulka3[[#This Row],[Doba trvání (celé dny)]])</calculatedColumnFormula>
    </tableColumn>
    <tableColumn id="12" name="Nedokončeno - pomocný sloupec" dataDxfId="15">
      <calculatedColumnFormula>Tabulka3[[#This Row],[Doba trvání (celé dny)]]-Tabulka3[[#This Row],[Dokončeno]]</calculatedColumnFormula>
    </tableColumn>
    <tableColumn id="11" name="Nedokončeno" dataDxfId="14">
      <calculatedColumnFormula>IF(Tabulka3[[#This Row],[Dokončeno]]&lt;0,Tabulka3[[#This Row],[Dokončeno]]+Tabulka3[[#This Row],[Nedokončeno - pomocný sloupec]],Tabulka3[[#This Row],[Nedokončeno - pomocný sloupec]])</calculatedColumnFormula>
    </tableColumn>
    <tableColumn id="6" name="Odpovědná osoba za ČSÚ" dataDxfId="13"/>
    <tableColumn id="7" name="Odpovědná osoba za dodavatele" dataDxfId="12"/>
    <tableColumn id="9" name="Odpovědný orgán" dataDxfId="11"/>
    <tableColumn id="8" name="Stav2" dataDxfId="1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Tabulka2" displayName="Tabulka2" ref="A1:H8" totalsRowShown="0">
  <autoFilter ref="A1:H8"/>
  <sortState ref="A2:H16">
    <sortCondition ref="A2"/>
  </sortState>
  <tableColumns count="8">
    <tableColumn id="1" name="Role v projektu"/>
    <tableColumn id="4" name="Řídí "/>
    <tableColumn id="5" name="Koordinuje"/>
    <tableColumn id="6" name="Spolupracuje"/>
    <tableColumn id="7" name="Zastupuje"/>
    <tableColumn id="8" name="Kontroluje"/>
    <tableColumn id="9" name="Je informován"/>
    <tableColumn id="10" name="Schvaluje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Rozpočet_projektu" displayName="Rozpočet_projektu" ref="A1:E11" totalsRowShown="0" headerRowDxfId="9" headerRowBorderDxfId="8">
  <autoFilter ref="A1:E11"/>
  <tableColumns count="5">
    <tableColumn id="6" name="Název položky" dataDxfId="7"/>
    <tableColumn id="2" name="Cena jednotky" dataDxfId="6"/>
    <tableColumn id="3" name="Počet jednotek" dataDxfId="5"/>
    <tableColumn id="4" name="Částka celkem" dataDxfId="4">
      <calculatedColumnFormula>SUM(D3:D6)</calculatedColumnFormula>
    </tableColumn>
    <tableColumn id="5" name="Procento" dataDxfId="3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ulka5" displayName="Tabulka5" ref="A1:E7" insertRowShift="1" totalsRowShown="0">
  <autoFilter ref="A1:E7"/>
  <tableColumns count="5">
    <tableColumn id="3" name="Pořadí plateb"/>
    <tableColumn id="1" name="Období"/>
    <tableColumn id="2" name="Částka" dataDxfId="2"/>
    <tableColumn id="4" name="EU podíl (50%)" dataDxfId="1">
      <calculatedColumnFormula>Tabulka5[[#This Row],[Částka]]*0.5</calculatedColumnFormula>
    </tableColumn>
    <tableColumn id="5" name="SR podíl (50%)" dataDxfId="0">
      <calculatedColumnFormula>Tabulka5[[#This Row],[Částka]]*0.5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table" Target="../tables/table3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I16"/>
  <sheetViews>
    <sheetView zoomScaleNormal="100" workbookViewId="0">
      <pane ySplit="2" topLeftCell="A3" activePane="bottomLeft" state="frozen"/>
      <selection pane="bottomLeft" activeCell="C9" sqref="C9"/>
    </sheetView>
  </sheetViews>
  <sheetFormatPr defaultColWidth="9.28515625" defaultRowHeight="15" x14ac:dyDescent="0.25"/>
  <cols>
    <col min="1" max="1" width="18.5703125" style="4" customWidth="1"/>
    <col min="2" max="2" width="19.28515625" style="4" customWidth="1"/>
    <col min="3" max="3" width="25" style="4" customWidth="1"/>
    <col min="4" max="4" width="19.7109375" style="4" customWidth="1"/>
    <col min="5" max="5" width="22.7109375" style="4" customWidth="1"/>
    <col min="6" max="6" width="26.7109375" style="27" customWidth="1"/>
    <col min="7" max="7" width="20.5703125" style="4" customWidth="1"/>
    <col min="8" max="8" width="14.28515625" style="26" customWidth="1"/>
    <col min="9" max="9" width="15" style="26" customWidth="1"/>
    <col min="10" max="16384" width="9.28515625" style="4"/>
  </cols>
  <sheetData>
    <row r="1" spans="1:9" ht="20.25" customHeight="1" x14ac:dyDescent="0.25">
      <c r="A1" s="199" t="s">
        <v>281</v>
      </c>
      <c r="B1" s="200"/>
      <c r="C1" s="200"/>
      <c r="D1" s="200"/>
      <c r="E1" s="200"/>
      <c r="F1" s="200"/>
      <c r="H1" s="4"/>
      <c r="I1" s="4"/>
    </row>
    <row r="2" spans="1:9" ht="30.75" thickBot="1" x14ac:dyDescent="0.3">
      <c r="A2" s="7" t="s">
        <v>239</v>
      </c>
      <c r="B2" s="7" t="s">
        <v>0</v>
      </c>
      <c r="C2" s="36" t="s">
        <v>261</v>
      </c>
      <c r="D2" s="37" t="s">
        <v>251</v>
      </c>
      <c r="E2" s="7" t="s">
        <v>1</v>
      </c>
      <c r="F2" s="8" t="s">
        <v>2</v>
      </c>
      <c r="H2" s="4"/>
      <c r="I2" s="4"/>
    </row>
    <row r="3" spans="1:9" ht="30" x14ac:dyDescent="0.25">
      <c r="A3" s="137" t="s">
        <v>488</v>
      </c>
      <c r="B3" s="137" t="s">
        <v>490</v>
      </c>
      <c r="C3" s="137" t="s">
        <v>3</v>
      </c>
      <c r="D3" s="176" t="s">
        <v>26</v>
      </c>
      <c r="E3" s="4" t="s">
        <v>278</v>
      </c>
      <c r="F3" s="27">
        <v>2904048</v>
      </c>
      <c r="H3" s="4"/>
      <c r="I3" s="4"/>
    </row>
    <row r="4" spans="1:9" ht="45" x14ac:dyDescent="0.25">
      <c r="A4" s="137" t="s">
        <v>263</v>
      </c>
      <c r="B4" s="137" t="s">
        <v>535</v>
      </c>
      <c r="C4" s="137" t="s">
        <v>252</v>
      </c>
      <c r="D4" s="38" t="s">
        <v>35</v>
      </c>
      <c r="E4" s="4" t="s">
        <v>279</v>
      </c>
      <c r="H4" s="4"/>
      <c r="I4" s="4"/>
    </row>
    <row r="5" spans="1:9" ht="30" x14ac:dyDescent="0.25">
      <c r="A5" s="4" t="s">
        <v>489</v>
      </c>
      <c r="B5" s="4" t="s">
        <v>277</v>
      </c>
      <c r="C5" s="4" t="s">
        <v>9</v>
      </c>
      <c r="D5" s="38" t="s">
        <v>36</v>
      </c>
      <c r="E5" s="4" t="s">
        <v>296</v>
      </c>
      <c r="H5" s="4"/>
      <c r="I5" s="4"/>
    </row>
    <row r="6" spans="1:9" ht="45" x14ac:dyDescent="0.25">
      <c r="A6" s="4" t="s">
        <v>534</v>
      </c>
      <c r="B6" s="4" t="s">
        <v>462</v>
      </c>
      <c r="C6" s="4" t="s">
        <v>14</v>
      </c>
      <c r="D6" s="38" t="s">
        <v>270</v>
      </c>
      <c r="E6" s="4" t="s">
        <v>280</v>
      </c>
      <c r="H6" s="4"/>
      <c r="I6" s="4"/>
    </row>
    <row r="7" spans="1:9" ht="30" x14ac:dyDescent="0.25">
      <c r="A7" s="4" t="s">
        <v>274</v>
      </c>
      <c r="B7" s="4" t="s">
        <v>462</v>
      </c>
      <c r="C7" s="4" t="s">
        <v>14</v>
      </c>
      <c r="D7" s="38" t="s">
        <v>447</v>
      </c>
      <c r="E7" s="4" t="s">
        <v>411</v>
      </c>
      <c r="H7" s="4"/>
      <c r="I7" s="4"/>
    </row>
    <row r="8" spans="1:9" ht="30" x14ac:dyDescent="0.25">
      <c r="A8" s="4" t="s">
        <v>472</v>
      </c>
      <c r="B8" s="4" t="s">
        <v>471</v>
      </c>
      <c r="C8" s="4" t="s">
        <v>270</v>
      </c>
      <c r="D8" s="38"/>
      <c r="H8" s="4"/>
      <c r="I8" s="4"/>
    </row>
    <row r="9" spans="1:9" ht="30" x14ac:dyDescent="0.25">
      <c r="A9" s="4" t="s">
        <v>491</v>
      </c>
      <c r="B9" s="4" t="s">
        <v>492</v>
      </c>
      <c r="C9" s="4" t="s">
        <v>270</v>
      </c>
      <c r="D9" s="38"/>
      <c r="H9" s="4"/>
      <c r="I9" s="4"/>
    </row>
    <row r="10" spans="1:9" x14ac:dyDescent="0.25">
      <c r="D10" s="137"/>
      <c r="H10" s="4"/>
      <c r="I10" s="4"/>
    </row>
    <row r="11" spans="1:9" x14ac:dyDescent="0.25">
      <c r="D11" s="137"/>
      <c r="H11" s="4"/>
      <c r="I11" s="4"/>
    </row>
    <row r="12" spans="1:9" x14ac:dyDescent="0.25">
      <c r="D12" s="137"/>
      <c r="H12" s="4"/>
      <c r="I12" s="4"/>
    </row>
    <row r="13" spans="1:9" x14ac:dyDescent="0.25">
      <c r="A13" s="137"/>
      <c r="B13" s="137"/>
      <c r="C13" s="137"/>
      <c r="D13" s="137"/>
      <c r="E13" s="137"/>
      <c r="F13" s="138"/>
      <c r="H13" s="4"/>
      <c r="I13" s="4"/>
    </row>
    <row r="14" spans="1:9" x14ac:dyDescent="0.25">
      <c r="H14" s="4"/>
      <c r="I14" s="4"/>
    </row>
    <row r="15" spans="1:9" x14ac:dyDescent="0.25">
      <c r="H15" s="4"/>
      <c r="I15" s="4"/>
    </row>
    <row r="16" spans="1:9" x14ac:dyDescent="0.25">
      <c r="H16" s="4"/>
      <c r="I16" s="4"/>
    </row>
  </sheetData>
  <mergeCells count="1">
    <mergeCell ref="A1:F1"/>
  </mergeCells>
  <dataValidations count="1">
    <dataValidation type="list" allowBlank="1" showInputMessage="1" showErrorMessage="1" sqref="D12:D13">
      <formula1>$A$1:$A$326</formula1>
    </dataValidation>
  </dataValidations>
  <pageMargins left="0.7" right="0.7" top="0.78740157499999996" bottom="0.78740157499999996" header="0.3" footer="0.3"/>
  <pageSetup paperSize="9" scale="66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'Útvary ČSÚ'!$A$1:$A$316</xm:f>
          </x14:formula1>
          <xm:sqref>D9 C8:C9 C3:D7</xm:sqref>
        </x14:dataValidation>
        <x14:dataValidation type="list" allowBlank="1" showInputMessage="1" showErrorMessage="1">
          <x14:formula1>
            <xm:f>'Útvary ČSÚ'!$L$1:$L$17</xm:f>
          </x14:formula1>
          <xm:sqref>A3:A9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N61"/>
  <sheetViews>
    <sheetView zoomScale="85" zoomScaleNormal="85" workbookViewId="0">
      <pane xSplit="1" ySplit="1" topLeftCell="B33" activePane="bottomRight" state="frozen"/>
      <selection pane="topRight" activeCell="B1" sqref="B1"/>
      <selection pane="bottomLeft" activeCell="A2" sqref="A2"/>
      <selection pane="bottomRight" activeCell="K34" sqref="K34"/>
    </sheetView>
  </sheetViews>
  <sheetFormatPr defaultColWidth="9.28515625" defaultRowHeight="15" x14ac:dyDescent="0.25"/>
  <cols>
    <col min="1" max="1" width="36.7109375" style="4" customWidth="1"/>
    <col min="2" max="2" width="13.7109375" style="26" customWidth="1"/>
    <col min="3" max="3" width="13" style="26" customWidth="1"/>
    <col min="4" max="4" width="15.7109375" style="4" customWidth="1"/>
    <col min="5" max="10" width="14.28515625" style="4" customWidth="1"/>
    <col min="11" max="11" width="21.5703125" style="4" customWidth="1"/>
    <col min="12" max="12" width="18.5703125" style="4" customWidth="1"/>
    <col min="13" max="13" width="17.28515625" style="4" customWidth="1"/>
    <col min="14" max="14" width="35.28515625" style="4" customWidth="1"/>
    <col min="15" max="16384" width="9.28515625" style="4"/>
  </cols>
  <sheetData>
    <row r="1" spans="1:14" ht="40.15" customHeight="1" x14ac:dyDescent="0.25">
      <c r="A1" s="1" t="s">
        <v>259</v>
      </c>
      <c r="B1" s="5" t="s">
        <v>246</v>
      </c>
      <c r="C1" s="5" t="s">
        <v>247</v>
      </c>
      <c r="D1" s="1" t="s">
        <v>305</v>
      </c>
      <c r="E1" s="1" t="s">
        <v>248</v>
      </c>
      <c r="F1" s="1" t="s">
        <v>418</v>
      </c>
      <c r="G1" s="1" t="s">
        <v>536</v>
      </c>
      <c r="H1" s="1" t="s">
        <v>537</v>
      </c>
      <c r="I1" s="1" t="s">
        <v>538</v>
      </c>
      <c r="J1" s="1" t="s">
        <v>539</v>
      </c>
      <c r="K1" s="1" t="s">
        <v>249</v>
      </c>
      <c r="L1" s="1" t="s">
        <v>250</v>
      </c>
      <c r="M1" s="1" t="s">
        <v>286</v>
      </c>
      <c r="N1" s="1" t="s">
        <v>285</v>
      </c>
    </row>
    <row r="2" spans="1:14" ht="60" customHeight="1" thickBot="1" x14ac:dyDescent="0.3">
      <c r="A2" s="39" t="s">
        <v>283</v>
      </c>
      <c r="B2" s="40">
        <v>43647</v>
      </c>
      <c r="C2" s="40">
        <v>44742</v>
      </c>
      <c r="D2" s="41">
        <f>DATEDIF(Tabulka3[[#This Row],[Zahájení]],Tabulka3[[#This Row],[Dokončení]],"m")</f>
        <v>35</v>
      </c>
      <c r="E2" s="41">
        <f>DATEDIF(Tabulka3[[#This Row],[Zahájení]],Tabulka3[[#This Row],[Dokončení]],"d")</f>
        <v>1095</v>
      </c>
      <c r="F2" s="168"/>
      <c r="G2" s="192">
        <f ca="1">$A$61-Tabulka3[[#This Row],[Zahájení]]</f>
        <v>603</v>
      </c>
      <c r="H2" s="192">
        <f ca="1">IF(Tabulka3[[#This Row],[Dokončení]]&gt;$A$61,Tabulka3[[#This Row],[Dokončeno - pomocný sloupec]],Tabulka3[[#This Row],[Doba trvání (celé dny)]])</f>
        <v>603</v>
      </c>
      <c r="I2" s="192">
        <f ca="1">Tabulka3[[#This Row],[Doba trvání (celé dny)]]-Tabulka3[[#This Row],[Dokončeno]]</f>
        <v>492</v>
      </c>
      <c r="J2" s="192">
        <f ca="1">IF(Tabulka3[[#This Row],[Dokončeno]]&lt;0,Tabulka3[[#This Row],[Dokončeno]]+Tabulka3[[#This Row],[Nedokončeno - pomocný sloupec]],Tabulka3[[#This Row],[Nedokončeno - pomocný sloupec]])</f>
        <v>492</v>
      </c>
      <c r="K2" s="42" t="s">
        <v>284</v>
      </c>
      <c r="L2" s="42"/>
      <c r="M2" s="42" t="s">
        <v>287</v>
      </c>
      <c r="N2" s="43" t="s">
        <v>266</v>
      </c>
    </row>
    <row r="3" spans="1:14" x14ac:dyDescent="0.25">
      <c r="A3" s="11" t="s">
        <v>297</v>
      </c>
      <c r="B3" s="28">
        <v>43633</v>
      </c>
      <c r="C3" s="28">
        <v>43755</v>
      </c>
      <c r="D3" s="13">
        <f>DATEDIF(Tabulka3[[#This Row],[Zahájení]],Tabulka3[[#This Row],[Dokončení]],"m")</f>
        <v>4</v>
      </c>
      <c r="E3" s="13">
        <f>DATEDIF(Tabulka3[[#This Row],[Zahájení]],Tabulka3[[#This Row],[Dokončení]],"d")</f>
        <v>122</v>
      </c>
      <c r="F3" s="141">
        <v>43755</v>
      </c>
      <c r="G3" s="194">
        <f ca="1">$A$61-Tabulka3[[#This Row],[Zahájení]]</f>
        <v>617</v>
      </c>
      <c r="H3" s="194">
        <f ca="1">IF(Tabulka3[[#This Row],[Dokončení]]&gt;$A$61,Tabulka3[[#This Row],[Dokončeno - pomocný sloupec]],Tabulka3[[#This Row],[Doba trvání (celé dny)]])</f>
        <v>122</v>
      </c>
      <c r="I3" s="194">
        <f ca="1">Tabulka3[[#This Row],[Doba trvání (celé dny)]]-Tabulka3[[#This Row],[Dokončeno]]</f>
        <v>0</v>
      </c>
      <c r="J3" s="194">
        <f ca="1">IF(Tabulka3[[#This Row],[Dokončeno]]&lt;0,Tabulka3[[#This Row],[Dokončeno]]+Tabulka3[[#This Row],[Nedokončeno - pomocný sloupec]],Tabulka3[[#This Row],[Nedokončeno - pomocný sloupec]])</f>
        <v>0</v>
      </c>
      <c r="K3" s="13" t="s">
        <v>288</v>
      </c>
      <c r="L3" s="13"/>
      <c r="M3" s="13" t="s">
        <v>287</v>
      </c>
      <c r="N3" s="10" t="s">
        <v>269</v>
      </c>
    </row>
    <row r="4" spans="1:14" x14ac:dyDescent="0.25">
      <c r="A4" s="12" t="s">
        <v>282</v>
      </c>
      <c r="B4" s="30">
        <v>43632</v>
      </c>
      <c r="C4" s="30">
        <v>43633</v>
      </c>
      <c r="D4" s="31">
        <f>DATEDIF(Tabulka3[[#This Row],[Zahájení]],Tabulka3[[#This Row],[Dokončení]],"m")</f>
        <v>0</v>
      </c>
      <c r="E4" s="31">
        <f>DATEDIF(Tabulka3[[#This Row],[Zahájení]],Tabulka3[[#This Row],[Dokončení]],"d")</f>
        <v>1</v>
      </c>
      <c r="F4" s="141">
        <v>43633</v>
      </c>
      <c r="G4" s="194">
        <f ca="1">$A$61-Tabulka3[[#This Row],[Zahájení]]</f>
        <v>618</v>
      </c>
      <c r="H4" s="194">
        <f ca="1">IF(Tabulka3[[#This Row],[Dokončení]]&gt;$A$61,Tabulka3[[#This Row],[Dokončeno - pomocný sloupec]],Tabulka3[[#This Row],[Doba trvání (celé dny)]])</f>
        <v>1</v>
      </c>
      <c r="I4" s="194">
        <f ca="1">Tabulka3[[#This Row],[Doba trvání (celé dny)]]-Tabulka3[[#This Row],[Dokončeno]]</f>
        <v>0</v>
      </c>
      <c r="J4" s="194">
        <f ca="1">IF(Tabulka3[[#This Row],[Dokončeno]]&lt;0,Tabulka3[[#This Row],[Dokončeno]]+Tabulka3[[#This Row],[Nedokončeno - pomocný sloupec]],Tabulka3[[#This Row],[Nedokončeno - pomocný sloupec]])</f>
        <v>0</v>
      </c>
      <c r="K4" s="32" t="s">
        <v>288</v>
      </c>
      <c r="L4" s="32"/>
      <c r="M4" s="32" t="s">
        <v>287</v>
      </c>
      <c r="N4" s="10" t="s">
        <v>269</v>
      </c>
    </row>
    <row r="5" spans="1:14" ht="30" x14ac:dyDescent="0.25">
      <c r="A5" s="10" t="s">
        <v>289</v>
      </c>
      <c r="B5" s="5">
        <v>43663</v>
      </c>
      <c r="C5" s="30">
        <v>43669</v>
      </c>
      <c r="D5" s="1">
        <f>DATEDIF(Tabulka3[[#This Row],[Zahájení]],Tabulka3[[#This Row],[Dokončení]],"m")</f>
        <v>0</v>
      </c>
      <c r="E5" s="1">
        <f>DATEDIF(Tabulka3[[#This Row],[Zahájení]],Tabulka3[[#This Row],[Dokončení]],"d")</f>
        <v>6</v>
      </c>
      <c r="F5" s="141">
        <v>43669</v>
      </c>
      <c r="G5" s="194">
        <f ca="1">$A$61-Tabulka3[[#This Row],[Zahájení]]</f>
        <v>587</v>
      </c>
      <c r="H5" s="194">
        <f ca="1">IF(Tabulka3[[#This Row],[Dokončení]]&gt;$A$61,Tabulka3[[#This Row],[Dokončeno - pomocný sloupec]],Tabulka3[[#This Row],[Doba trvání (celé dny)]])</f>
        <v>6</v>
      </c>
      <c r="I5" s="194">
        <f ca="1">Tabulka3[[#This Row],[Doba trvání (celé dny)]]-Tabulka3[[#This Row],[Dokončeno]]</f>
        <v>0</v>
      </c>
      <c r="J5" s="194">
        <f ca="1">IF(Tabulka3[[#This Row],[Dokončeno]]&lt;0,Tabulka3[[#This Row],[Dokončeno]]+Tabulka3[[#This Row],[Nedokončeno - pomocný sloupec]],Tabulka3[[#This Row],[Nedokončeno - pomocný sloupec]])</f>
        <v>0</v>
      </c>
      <c r="K5" s="1" t="s">
        <v>288</v>
      </c>
      <c r="L5" s="1"/>
      <c r="M5" s="1" t="s">
        <v>287</v>
      </c>
      <c r="N5" s="10" t="s">
        <v>269</v>
      </c>
    </row>
    <row r="6" spans="1:14" ht="30" x14ac:dyDescent="0.25">
      <c r="A6" s="10" t="s">
        <v>314</v>
      </c>
      <c r="B6" s="5">
        <v>43682</v>
      </c>
      <c r="C6" s="30">
        <v>43755</v>
      </c>
      <c r="D6" s="1">
        <f>DATEDIF(Tabulka3[[#This Row],[Zahájení]],Tabulka3[[#This Row],[Dokončení]],"m")</f>
        <v>2</v>
      </c>
      <c r="E6" s="1">
        <f>DATEDIF(Tabulka3[[#This Row],[Zahájení]],Tabulka3[[#This Row],[Dokončení]],"d")</f>
        <v>73</v>
      </c>
      <c r="F6" s="141">
        <v>43837</v>
      </c>
      <c r="G6" s="194">
        <f ca="1">$A$61-Tabulka3[[#This Row],[Zahájení]]</f>
        <v>568</v>
      </c>
      <c r="H6" s="194">
        <f ca="1">IF(Tabulka3[[#This Row],[Dokončení]]&gt;$A$61,Tabulka3[[#This Row],[Dokončeno - pomocný sloupec]],Tabulka3[[#This Row],[Doba trvání (celé dny)]])</f>
        <v>73</v>
      </c>
      <c r="I6" s="194">
        <f ca="1">Tabulka3[[#This Row],[Doba trvání (celé dny)]]-Tabulka3[[#This Row],[Dokončeno]]</f>
        <v>0</v>
      </c>
      <c r="J6" s="194">
        <f ca="1">IF(Tabulka3[[#This Row],[Dokončeno]]&lt;0,Tabulka3[[#This Row],[Dokončeno]]+Tabulka3[[#This Row],[Nedokončeno - pomocný sloupec]],Tabulka3[[#This Row],[Nedokončeno - pomocný sloupec]])</f>
        <v>0</v>
      </c>
      <c r="K6" s="1" t="s">
        <v>284</v>
      </c>
      <c r="L6" s="1"/>
      <c r="M6" s="1" t="s">
        <v>287</v>
      </c>
      <c r="N6" s="10" t="s">
        <v>269</v>
      </c>
    </row>
    <row r="7" spans="1:14" x14ac:dyDescent="0.25">
      <c r="A7" s="11" t="s">
        <v>290</v>
      </c>
      <c r="B7" s="28">
        <v>43678</v>
      </c>
      <c r="C7" s="28">
        <v>43755</v>
      </c>
      <c r="D7" s="13">
        <f>DATEDIF(Tabulka3[[#This Row],[Zahájení]],Tabulka3[[#This Row],[Dokončení]],"m")</f>
        <v>2</v>
      </c>
      <c r="E7" s="13">
        <f>DATEDIF(Tabulka3[[#This Row],[Zahájení]],Tabulka3[[#This Row],[Dokončení]],"d")</f>
        <v>77</v>
      </c>
      <c r="F7" s="141">
        <v>43837</v>
      </c>
      <c r="G7" s="194">
        <f ca="1">$A$61-Tabulka3[[#This Row],[Zahájení]]</f>
        <v>572</v>
      </c>
      <c r="H7" s="194">
        <f ca="1">IF(Tabulka3[[#This Row],[Dokončení]]&gt;$A$61,Tabulka3[[#This Row],[Dokončeno - pomocný sloupec]],Tabulka3[[#This Row],[Doba trvání (celé dny)]])</f>
        <v>77</v>
      </c>
      <c r="I7" s="194">
        <f ca="1">Tabulka3[[#This Row],[Doba trvání (celé dny)]]-Tabulka3[[#This Row],[Dokončeno]]</f>
        <v>0</v>
      </c>
      <c r="J7" s="194">
        <f ca="1">IF(Tabulka3[[#This Row],[Dokončeno]]&lt;0,Tabulka3[[#This Row],[Dokončeno]]+Tabulka3[[#This Row],[Nedokončeno - pomocný sloupec]],Tabulka3[[#This Row],[Nedokončeno - pomocný sloupec]])</f>
        <v>0</v>
      </c>
      <c r="K7" s="13" t="s">
        <v>288</v>
      </c>
      <c r="L7" s="13"/>
      <c r="M7" s="13" t="s">
        <v>291</v>
      </c>
      <c r="N7" s="10" t="s">
        <v>269</v>
      </c>
    </row>
    <row r="8" spans="1:14" ht="30" x14ac:dyDescent="0.25">
      <c r="A8" s="11" t="s">
        <v>343</v>
      </c>
      <c r="B8" s="28">
        <v>43647</v>
      </c>
      <c r="C8" s="28">
        <v>45107</v>
      </c>
      <c r="D8" s="29">
        <f>DATEDIF(Tabulka3[[#This Row],[Zahájení]],Tabulka3[[#This Row],[Dokončení]],"m")</f>
        <v>47</v>
      </c>
      <c r="E8" s="29">
        <f>DATEDIF(Tabulka3[[#This Row],[Zahájení]],Tabulka3[[#This Row],[Dokončení]],"d")</f>
        <v>1460</v>
      </c>
      <c r="F8" s="169"/>
      <c r="G8" s="172">
        <f ca="1">$A$61-Tabulka3[[#This Row],[Zahájení]]</f>
        <v>603</v>
      </c>
      <c r="H8" s="172">
        <f ca="1">IF(Tabulka3[[#This Row],[Dokončení]]&gt;$A$61,Tabulka3[[#This Row],[Dokončeno - pomocný sloupec]],Tabulka3[[#This Row],[Doba trvání (celé dny)]])</f>
        <v>603</v>
      </c>
      <c r="I8" s="172">
        <f ca="1">Tabulka3[[#This Row],[Doba trvání (celé dny)]]-Tabulka3[[#This Row],[Dokončeno]]</f>
        <v>857</v>
      </c>
      <c r="J8" s="172">
        <f ca="1">IF(Tabulka3[[#This Row],[Dokončeno]]&lt;0,Tabulka3[[#This Row],[Dokončeno]]+Tabulka3[[#This Row],[Nedokončeno - pomocný sloupec]],Tabulka3[[#This Row],[Nedokončeno - pomocný sloupec]])</f>
        <v>857</v>
      </c>
      <c r="K8" s="13" t="s">
        <v>288</v>
      </c>
      <c r="L8" s="13"/>
      <c r="M8" s="13" t="s">
        <v>287</v>
      </c>
      <c r="N8" s="10" t="s">
        <v>266</v>
      </c>
    </row>
    <row r="9" spans="1:14" ht="37.15" customHeight="1" x14ac:dyDescent="0.25">
      <c r="A9" s="11" t="s">
        <v>292</v>
      </c>
      <c r="B9" s="28">
        <v>43613</v>
      </c>
      <c r="C9" s="28">
        <v>43767</v>
      </c>
      <c r="D9" s="13">
        <f>DATEDIF(Tabulka3[[#This Row],[Zahájení]],Tabulka3[[#This Row],[Dokončení]],"m")</f>
        <v>5</v>
      </c>
      <c r="E9" s="13">
        <f>DATEDIF(Tabulka3[[#This Row],[Zahájení]],Tabulka3[[#This Row],[Dokončení]],"d")</f>
        <v>154</v>
      </c>
      <c r="F9" s="141">
        <v>43797</v>
      </c>
      <c r="G9" s="194">
        <f ca="1">$A$61-Tabulka3[[#This Row],[Zahájení]]</f>
        <v>637</v>
      </c>
      <c r="H9" s="194">
        <f ca="1">IF(Tabulka3[[#This Row],[Dokončení]]&gt;$A$61,Tabulka3[[#This Row],[Dokončeno - pomocný sloupec]],Tabulka3[[#This Row],[Doba trvání (celé dny)]])</f>
        <v>154</v>
      </c>
      <c r="I9" s="194">
        <f ca="1">Tabulka3[[#This Row],[Doba trvání (celé dny)]]-Tabulka3[[#This Row],[Dokončeno]]</f>
        <v>0</v>
      </c>
      <c r="J9" s="194">
        <f ca="1">IF(Tabulka3[[#This Row],[Dokončeno]]&lt;0,Tabulka3[[#This Row],[Dokončeno]]+Tabulka3[[#This Row],[Nedokončeno - pomocný sloupec]],Tabulka3[[#This Row],[Nedokončeno - pomocný sloupec]])</f>
        <v>0</v>
      </c>
      <c r="K9" s="13" t="s">
        <v>293</v>
      </c>
      <c r="L9" s="13" t="s">
        <v>294</v>
      </c>
      <c r="M9" s="13" t="s">
        <v>287</v>
      </c>
      <c r="N9" s="10" t="s">
        <v>269</v>
      </c>
    </row>
    <row r="10" spans="1:14" x14ac:dyDescent="0.25">
      <c r="A10" s="11" t="s">
        <v>412</v>
      </c>
      <c r="B10" s="28">
        <v>43769</v>
      </c>
      <c r="C10" s="28">
        <v>43861</v>
      </c>
      <c r="D10" s="13">
        <f>DATEDIF(Tabulka3[[#This Row],[Zahájení]],Tabulka3[[#This Row],[Dokončení]],"m")</f>
        <v>3</v>
      </c>
      <c r="E10" s="13">
        <f>DATEDIF(Tabulka3[[#This Row],[Zahájení]],Tabulka3[[#This Row],[Dokončení]],"d")</f>
        <v>92</v>
      </c>
      <c r="F10" s="170"/>
      <c r="G10" s="172">
        <f ca="1">$A$61-Tabulka3[[#This Row],[Zahájení]]</f>
        <v>481</v>
      </c>
      <c r="H10" s="193">
        <f ca="1">IF(Tabulka3[[#This Row],[Dokončení]]&gt;$A$61,Tabulka3[[#This Row],[Dokončeno - pomocný sloupec]],Tabulka3[[#This Row],[Doba trvání (celé dny)]])</f>
        <v>92</v>
      </c>
      <c r="I10" s="193">
        <f ca="1">Tabulka3[[#This Row],[Doba trvání (celé dny)]]-Tabulka3[[#This Row],[Dokončeno]]</f>
        <v>0</v>
      </c>
      <c r="J10" s="193">
        <f ca="1">IF(Tabulka3[[#This Row],[Dokončeno]]&lt;0,Tabulka3[[#This Row],[Dokončeno]]+Tabulka3[[#This Row],[Nedokončeno - pomocný sloupec]],Tabulka3[[#This Row],[Nedokončeno - pomocný sloupec]])</f>
        <v>0</v>
      </c>
      <c r="K10" s="13" t="s">
        <v>295</v>
      </c>
      <c r="L10" s="13"/>
      <c r="M10" s="13" t="s">
        <v>287</v>
      </c>
      <c r="N10" s="10" t="s">
        <v>269</v>
      </c>
    </row>
    <row r="11" spans="1:14" s="136" customFormat="1" x14ac:dyDescent="0.25">
      <c r="A11" s="12" t="s">
        <v>413</v>
      </c>
      <c r="B11" s="30">
        <v>43769</v>
      </c>
      <c r="C11" s="30">
        <v>43798</v>
      </c>
      <c r="D11" s="31">
        <f>DATEDIF(Tabulka3[[#This Row],[Zahájení]],Tabulka3[[#This Row],[Dokončení]],"m")</f>
        <v>0</v>
      </c>
      <c r="E11" s="31">
        <f>DATEDIF(Tabulka3[[#This Row],[Zahájení]],Tabulka3[[#This Row],[Dokončení]],"d")</f>
        <v>29</v>
      </c>
      <c r="F11" s="141">
        <v>43798</v>
      </c>
      <c r="G11" s="194">
        <f ca="1">$A$61-Tabulka3[[#This Row],[Zahájení]]</f>
        <v>481</v>
      </c>
      <c r="H11" s="194">
        <f ca="1">IF(Tabulka3[[#This Row],[Dokončení]]&gt;$A$61,Tabulka3[[#This Row],[Dokončeno - pomocný sloupec]],Tabulka3[[#This Row],[Doba trvání (celé dny)]])</f>
        <v>29</v>
      </c>
      <c r="I11" s="194">
        <f ca="1">Tabulka3[[#This Row],[Doba trvání (celé dny)]]-Tabulka3[[#This Row],[Dokončeno]]</f>
        <v>0</v>
      </c>
      <c r="J11" s="194">
        <f ca="1">IF(Tabulka3[[#This Row],[Dokončeno]]&lt;0,Tabulka3[[#This Row],[Dokončeno]]+Tabulka3[[#This Row],[Nedokončeno - pomocný sloupec]],Tabulka3[[#This Row],[Nedokončeno - pomocný sloupec]])</f>
        <v>0</v>
      </c>
      <c r="K11" s="32" t="s">
        <v>295</v>
      </c>
      <c r="L11" s="32"/>
      <c r="M11" s="32"/>
      <c r="N11" s="12" t="s">
        <v>269</v>
      </c>
    </row>
    <row r="12" spans="1:14" s="136" customFormat="1" x14ac:dyDescent="0.25">
      <c r="A12" s="12" t="s">
        <v>414</v>
      </c>
      <c r="B12" s="30">
        <v>43798</v>
      </c>
      <c r="C12" s="30">
        <v>43799</v>
      </c>
      <c r="D12" s="31">
        <f>DATEDIF(Tabulka3[[#This Row],[Zahájení]],Tabulka3[[#This Row],[Dokončení]],"m")</f>
        <v>0</v>
      </c>
      <c r="E12" s="31">
        <f>DATEDIF(Tabulka3[[#This Row],[Zahájení]],Tabulka3[[#This Row],[Dokončení]],"d")</f>
        <v>1</v>
      </c>
      <c r="F12" s="141">
        <v>43798</v>
      </c>
      <c r="G12" s="194">
        <f ca="1">$A$61-Tabulka3[[#This Row],[Zahájení]]</f>
        <v>452</v>
      </c>
      <c r="H12" s="194">
        <f ca="1">IF(Tabulka3[[#This Row],[Dokončení]]&gt;$A$61,Tabulka3[[#This Row],[Dokončeno - pomocný sloupec]],Tabulka3[[#This Row],[Doba trvání (celé dny)]])</f>
        <v>1</v>
      </c>
      <c r="I12" s="194">
        <f ca="1">Tabulka3[[#This Row],[Doba trvání (celé dny)]]-Tabulka3[[#This Row],[Dokončeno]]</f>
        <v>0</v>
      </c>
      <c r="J12" s="194">
        <f ca="1">IF(Tabulka3[[#This Row],[Dokončeno]]&lt;0,Tabulka3[[#This Row],[Dokončeno]]+Tabulka3[[#This Row],[Nedokončeno - pomocný sloupec]],Tabulka3[[#This Row],[Nedokončeno - pomocný sloupec]])</f>
        <v>0</v>
      </c>
      <c r="K12" s="32" t="s">
        <v>295</v>
      </c>
      <c r="L12" s="32"/>
      <c r="M12" s="32"/>
      <c r="N12" s="12" t="s">
        <v>269</v>
      </c>
    </row>
    <row r="13" spans="1:14" s="136" customFormat="1" x14ac:dyDescent="0.25">
      <c r="A13" s="12" t="s">
        <v>407</v>
      </c>
      <c r="B13" s="30">
        <v>43823</v>
      </c>
      <c r="C13" s="30">
        <v>43845</v>
      </c>
      <c r="D13" s="31">
        <f>DATEDIF(Tabulka3[[#This Row],[Zahájení]],Tabulka3[[#This Row],[Dokončení]],"m")</f>
        <v>0</v>
      </c>
      <c r="E13" s="31">
        <f>DATEDIF(Tabulka3[[#This Row],[Zahájení]],Tabulka3[[#This Row],[Dokončení]],"d")</f>
        <v>22</v>
      </c>
      <c r="F13" s="31"/>
      <c r="G13" s="194">
        <f ca="1">$A$61-Tabulka3[[#This Row],[Zahájení]]</f>
        <v>427</v>
      </c>
      <c r="H13" s="194">
        <f ca="1">IF(Tabulka3[[#This Row],[Dokončení]]&gt;$A$61,Tabulka3[[#This Row],[Dokončeno - pomocný sloupec]],Tabulka3[[#This Row],[Doba trvání (celé dny)]])</f>
        <v>22</v>
      </c>
      <c r="I13" s="194">
        <f ca="1">Tabulka3[[#This Row],[Doba trvání (celé dny)]]-Tabulka3[[#This Row],[Dokončeno]]</f>
        <v>0</v>
      </c>
      <c r="J13" s="194">
        <f ca="1">IF(Tabulka3[[#This Row],[Dokončeno]]&lt;0,Tabulka3[[#This Row],[Dokončeno]]+Tabulka3[[#This Row],[Nedokončeno - pomocný sloupec]],Tabulka3[[#This Row],[Nedokončeno - pomocný sloupec]])</f>
        <v>0</v>
      </c>
      <c r="K13" s="32" t="s">
        <v>295</v>
      </c>
      <c r="L13" s="32"/>
      <c r="M13" s="32"/>
      <c r="N13" s="12" t="s">
        <v>269</v>
      </c>
    </row>
    <row r="14" spans="1:14" x14ac:dyDescent="0.25">
      <c r="A14" s="10" t="s">
        <v>298</v>
      </c>
      <c r="B14" s="5">
        <v>43845</v>
      </c>
      <c r="C14" s="30">
        <v>43861</v>
      </c>
      <c r="D14" s="1">
        <f>DATEDIF(Tabulka3[[#This Row],[Zahájení]],Tabulka3[[#This Row],[Dokončení]],"m")</f>
        <v>0</v>
      </c>
      <c r="E14" s="1">
        <f>DATEDIF(Tabulka3[[#This Row],[Zahájení]],Tabulka3[[#This Row],[Dokončení]],"d")</f>
        <v>16</v>
      </c>
      <c r="F14" s="141">
        <v>43873</v>
      </c>
      <c r="G14" s="194">
        <f ca="1">$A$61-Tabulka3[[#This Row],[Zahájení]]</f>
        <v>405</v>
      </c>
      <c r="H14" s="194">
        <f ca="1">IF(Tabulka3[[#This Row],[Dokončení]]&gt;$A$61,Tabulka3[[#This Row],[Dokončeno - pomocný sloupec]],Tabulka3[[#This Row],[Doba trvání (celé dny)]])</f>
        <v>16</v>
      </c>
      <c r="I14" s="194">
        <f ca="1">Tabulka3[[#This Row],[Doba trvání (celé dny)]]-Tabulka3[[#This Row],[Dokončeno]]</f>
        <v>0</v>
      </c>
      <c r="J14" s="194">
        <f ca="1">IF(Tabulka3[[#This Row],[Dokončeno]]&lt;0,Tabulka3[[#This Row],[Dokončeno]]+Tabulka3[[#This Row],[Nedokončeno - pomocný sloupec]],Tabulka3[[#This Row],[Nedokončeno - pomocný sloupec]])</f>
        <v>0</v>
      </c>
      <c r="K14" s="1" t="s">
        <v>284</v>
      </c>
      <c r="L14" s="1"/>
      <c r="M14" s="1" t="s">
        <v>287</v>
      </c>
      <c r="N14" s="10" t="s">
        <v>269</v>
      </c>
    </row>
    <row r="15" spans="1:14" x14ac:dyDescent="0.25">
      <c r="A15" s="11" t="s">
        <v>299</v>
      </c>
      <c r="B15" s="28">
        <v>43862</v>
      </c>
      <c r="C15" s="28">
        <v>43966</v>
      </c>
      <c r="D15" s="13">
        <f>DATEDIF(Tabulka3[[#This Row],[Zahájení]],Tabulka3[[#This Row],[Dokončení]],"m")</f>
        <v>3</v>
      </c>
      <c r="E15" s="13">
        <f>DATEDIF(Tabulka3[[#This Row],[Zahájení]],Tabulka3[[#This Row],[Dokončení]],"d")</f>
        <v>104</v>
      </c>
      <c r="F15" s="170"/>
      <c r="G15" s="172">
        <f ca="1">$A$61-Tabulka3[[#This Row],[Zahájení]]</f>
        <v>388</v>
      </c>
      <c r="H15" s="193">
        <f ca="1">IF(Tabulka3[[#This Row],[Dokončení]]&gt;$A$61,Tabulka3[[#This Row],[Dokončeno - pomocný sloupec]],Tabulka3[[#This Row],[Doba trvání (celé dny)]])</f>
        <v>104</v>
      </c>
      <c r="I15" s="193">
        <f ca="1">Tabulka3[[#This Row],[Doba trvání (celé dny)]]-Tabulka3[[#This Row],[Dokončeno]]</f>
        <v>0</v>
      </c>
      <c r="J15" s="193">
        <f ca="1">IF(Tabulka3[[#This Row],[Dokončeno]]&lt;0,Tabulka3[[#This Row],[Dokončeno]]+Tabulka3[[#This Row],[Nedokončeno - pomocný sloupec]],Tabulka3[[#This Row],[Nedokončeno - pomocný sloupec]])</f>
        <v>0</v>
      </c>
      <c r="K15" s="13" t="s">
        <v>293</v>
      </c>
      <c r="L15" s="13" t="s">
        <v>468</v>
      </c>
      <c r="M15" s="13" t="s">
        <v>287</v>
      </c>
      <c r="N15" s="10" t="s">
        <v>269</v>
      </c>
    </row>
    <row r="16" spans="1:14" x14ac:dyDescent="0.25">
      <c r="A16" s="11" t="s">
        <v>466</v>
      </c>
      <c r="B16" s="28">
        <v>43831</v>
      </c>
      <c r="C16" s="28">
        <v>43890</v>
      </c>
      <c r="D16" s="29">
        <f>DATEDIF(Tabulka3[[#This Row],[Zahájení]],Tabulka3[[#This Row],[Dokončení]],"m")</f>
        <v>1</v>
      </c>
      <c r="E16" s="29">
        <f>DATEDIF(Tabulka3[[#This Row],[Zahájení]],Tabulka3[[#This Row],[Dokončení]],"d")</f>
        <v>59</v>
      </c>
      <c r="F16" s="170"/>
      <c r="G16" s="172">
        <f ca="1">$A$61-Tabulka3[[#This Row],[Zahájení]]</f>
        <v>419</v>
      </c>
      <c r="H16" s="193">
        <f ca="1">IF(Tabulka3[[#This Row],[Dokončení]]&gt;$A$61,Tabulka3[[#This Row],[Dokončeno - pomocný sloupec]],Tabulka3[[#This Row],[Doba trvání (celé dny)]])</f>
        <v>59</v>
      </c>
      <c r="I16" s="193">
        <f ca="1">Tabulka3[[#This Row],[Doba trvání (celé dny)]]-Tabulka3[[#This Row],[Dokončeno]]</f>
        <v>0</v>
      </c>
      <c r="J16" s="193">
        <f ca="1">IF(Tabulka3[[#This Row],[Dokončeno]]&lt;0,Tabulka3[[#This Row],[Dokončeno]]+Tabulka3[[#This Row],[Nedokončeno - pomocný sloupec]],Tabulka3[[#This Row],[Nedokončeno - pomocný sloupec]])</f>
        <v>0</v>
      </c>
      <c r="K16" s="13" t="s">
        <v>295</v>
      </c>
      <c r="L16" s="13"/>
      <c r="M16" s="13" t="s">
        <v>287</v>
      </c>
      <c r="N16" s="10" t="s">
        <v>269</v>
      </c>
    </row>
    <row r="17" spans="1:14" x14ac:dyDescent="0.25">
      <c r="A17" s="12" t="s">
        <v>413</v>
      </c>
      <c r="B17" s="30">
        <v>44166</v>
      </c>
      <c r="C17" s="30">
        <v>44196</v>
      </c>
      <c r="D17" s="31">
        <f>DATEDIF(Tabulka3[[#This Row],[Zahájení]],Tabulka3[[#This Row],[Dokončení]],"m")</f>
        <v>0</v>
      </c>
      <c r="E17" s="31">
        <f>DATEDIF(Tabulka3[[#This Row],[Zahájení]],Tabulka3[[#This Row],[Dokončení]],"d")</f>
        <v>30</v>
      </c>
      <c r="F17" s="32"/>
      <c r="G17" s="194">
        <f ca="1">$A$61-Tabulka3[[#This Row],[Zahájení]]</f>
        <v>84</v>
      </c>
      <c r="H17" s="195">
        <f ca="1">IF(Tabulka3[[#This Row],[Dokončení]]&gt;$A$61,Tabulka3[[#This Row],[Dokončeno - pomocný sloupec]],Tabulka3[[#This Row],[Doba trvání (celé dny)]])</f>
        <v>30</v>
      </c>
      <c r="I17" s="195">
        <f ca="1">Tabulka3[[#This Row],[Doba trvání (celé dny)]]-Tabulka3[[#This Row],[Dokončeno]]</f>
        <v>0</v>
      </c>
      <c r="J17" s="195">
        <f ca="1">IF(Tabulka3[[#This Row],[Dokončeno]]&lt;0,Tabulka3[[#This Row],[Dokončeno]]+Tabulka3[[#This Row],[Nedokončeno - pomocný sloupec]],Tabulka3[[#This Row],[Nedokončeno - pomocný sloupec]])</f>
        <v>0</v>
      </c>
      <c r="K17" s="32" t="s">
        <v>295</v>
      </c>
      <c r="L17" s="32"/>
      <c r="M17" s="32" t="s">
        <v>287</v>
      </c>
      <c r="N17" s="10" t="s">
        <v>269</v>
      </c>
    </row>
    <row r="18" spans="1:14" x14ac:dyDescent="0.25">
      <c r="A18" s="12" t="s">
        <v>414</v>
      </c>
      <c r="B18" s="30">
        <v>43831</v>
      </c>
      <c r="C18" s="30">
        <v>43866</v>
      </c>
      <c r="D18" s="31">
        <f>DATEDIF(Tabulka3[[#This Row],[Zahájení]],Tabulka3[[#This Row],[Dokončení]],"m")</f>
        <v>1</v>
      </c>
      <c r="E18" s="31">
        <f>DATEDIF(Tabulka3[[#This Row],[Zahájení]],Tabulka3[[#This Row],[Dokončení]],"d")</f>
        <v>35</v>
      </c>
      <c r="F18" s="141">
        <v>43864</v>
      </c>
      <c r="G18" s="194">
        <f ca="1">$A$61-Tabulka3[[#This Row],[Zahájení]]</f>
        <v>419</v>
      </c>
      <c r="H18" s="194">
        <f ca="1">IF(Tabulka3[[#This Row],[Dokončení]]&gt;$A$61,Tabulka3[[#This Row],[Dokončeno - pomocný sloupec]],Tabulka3[[#This Row],[Doba trvání (celé dny)]])</f>
        <v>35</v>
      </c>
      <c r="I18" s="194">
        <f ca="1">Tabulka3[[#This Row],[Doba trvání (celé dny)]]-Tabulka3[[#This Row],[Dokončeno]]</f>
        <v>0</v>
      </c>
      <c r="J18" s="194">
        <f ca="1">IF(Tabulka3[[#This Row],[Dokončeno]]&lt;0,Tabulka3[[#This Row],[Dokončeno]]+Tabulka3[[#This Row],[Nedokončeno - pomocný sloupec]],Tabulka3[[#This Row],[Nedokončeno - pomocný sloupec]])</f>
        <v>0</v>
      </c>
      <c r="K18" s="32" t="s">
        <v>295</v>
      </c>
      <c r="L18" s="32"/>
      <c r="M18" s="32" t="s">
        <v>287</v>
      </c>
      <c r="N18" s="10" t="s">
        <v>269</v>
      </c>
    </row>
    <row r="19" spans="1:14" x14ac:dyDescent="0.25">
      <c r="A19" s="12" t="s">
        <v>407</v>
      </c>
      <c r="B19" s="30">
        <v>43873</v>
      </c>
      <c r="C19" s="30">
        <v>43881</v>
      </c>
      <c r="D19" s="31">
        <f>DATEDIF(Tabulka3[[#This Row],[Zahájení]],Tabulka3[[#This Row],[Dokončení]],"m")</f>
        <v>0</v>
      </c>
      <c r="E19" s="31">
        <f>DATEDIF(Tabulka3[[#This Row],[Zahájení]],Tabulka3[[#This Row],[Dokončení]],"d")</f>
        <v>8</v>
      </c>
      <c r="F19" s="141">
        <v>43873</v>
      </c>
      <c r="G19" s="194">
        <f ca="1">$A$61-Tabulka3[[#This Row],[Zahájení]]</f>
        <v>377</v>
      </c>
      <c r="H19" s="194">
        <f ca="1">IF(Tabulka3[[#This Row],[Dokončení]]&gt;$A$61,Tabulka3[[#This Row],[Dokončeno - pomocný sloupec]],Tabulka3[[#This Row],[Doba trvání (celé dny)]])</f>
        <v>8</v>
      </c>
      <c r="I19" s="194">
        <f ca="1">Tabulka3[[#This Row],[Doba trvání (celé dny)]]-Tabulka3[[#This Row],[Dokončeno]]</f>
        <v>0</v>
      </c>
      <c r="J19" s="194">
        <f ca="1">IF(Tabulka3[[#This Row],[Dokončeno]]&lt;0,Tabulka3[[#This Row],[Dokončeno]]+Tabulka3[[#This Row],[Nedokončeno - pomocný sloupec]],Tabulka3[[#This Row],[Nedokončeno - pomocný sloupec]])</f>
        <v>0</v>
      </c>
      <c r="K19" s="32" t="s">
        <v>295</v>
      </c>
      <c r="L19" s="32"/>
      <c r="M19" s="32" t="s">
        <v>287</v>
      </c>
      <c r="N19" s="10" t="s">
        <v>269</v>
      </c>
    </row>
    <row r="20" spans="1:14" ht="45" x14ac:dyDescent="0.25">
      <c r="A20" s="12" t="s">
        <v>298</v>
      </c>
      <c r="B20" s="30">
        <v>43882</v>
      </c>
      <c r="C20" s="30">
        <v>43890</v>
      </c>
      <c r="D20" s="31">
        <f>DATEDIF(Tabulka3[[#This Row],[Zahájení]],Tabulka3[[#This Row],[Dokončení]],"m")</f>
        <v>0</v>
      </c>
      <c r="E20" s="31">
        <f>DATEDIF(Tabulka3[[#This Row],[Zahájení]],Tabulka3[[#This Row],[Dokončení]],"d")</f>
        <v>8</v>
      </c>
      <c r="F20" s="141">
        <v>43882</v>
      </c>
      <c r="G20" s="194">
        <f ca="1">$A$61-Tabulka3[[#This Row],[Zahájení]]</f>
        <v>368</v>
      </c>
      <c r="H20" s="194">
        <f ca="1">IF(Tabulka3[[#This Row],[Dokončení]]&gt;$A$61,Tabulka3[[#This Row],[Dokončeno - pomocný sloupec]],Tabulka3[[#This Row],[Doba trvání (celé dny)]])</f>
        <v>8</v>
      </c>
      <c r="I20" s="194">
        <f ca="1">Tabulka3[[#This Row],[Doba trvání (celé dny)]]-Tabulka3[[#This Row],[Dokončeno]]</f>
        <v>0</v>
      </c>
      <c r="J20" s="194">
        <f ca="1">IF(Tabulka3[[#This Row],[Dokončeno]]&lt;0,Tabulka3[[#This Row],[Dokončeno]]+Tabulka3[[#This Row],[Nedokončeno - pomocný sloupec]],Tabulka3[[#This Row],[Nedokončeno - pomocný sloupec]])</f>
        <v>0</v>
      </c>
      <c r="K20" s="32" t="s">
        <v>293</v>
      </c>
      <c r="L20" s="32" t="s">
        <v>470</v>
      </c>
      <c r="M20" s="32" t="s">
        <v>287</v>
      </c>
      <c r="N20" s="10" t="s">
        <v>269</v>
      </c>
    </row>
    <row r="21" spans="1:14" ht="45" x14ac:dyDescent="0.25">
      <c r="A21" s="11" t="s">
        <v>469</v>
      </c>
      <c r="B21" s="28">
        <v>43889</v>
      </c>
      <c r="C21" s="28">
        <v>43966</v>
      </c>
      <c r="D21" s="29">
        <f>DATEDIF(Tabulka3[[#This Row],[Zahájení]],Tabulka3[[#This Row],[Dokončení]],"m")</f>
        <v>2</v>
      </c>
      <c r="E21" s="29">
        <f>DATEDIF(Tabulka3[[#This Row],[Zahájení]],Tabulka3[[#This Row],[Dokončení]],"d")</f>
        <v>77</v>
      </c>
      <c r="F21" s="171"/>
      <c r="G21" s="172">
        <f ca="1">$A$61-Tabulka3[[#This Row],[Zahájení]]</f>
        <v>361</v>
      </c>
      <c r="H21" s="172">
        <f ca="1">IF(Tabulka3[[#This Row],[Dokončení]]&gt;$A$61,Tabulka3[[#This Row],[Dokončeno - pomocný sloupec]],Tabulka3[[#This Row],[Doba trvání (celé dny)]])</f>
        <v>77</v>
      </c>
      <c r="I21" s="172">
        <f ca="1">Tabulka3[[#This Row],[Doba trvání (celé dny)]]-Tabulka3[[#This Row],[Dokončeno]]</f>
        <v>0</v>
      </c>
      <c r="J21" s="172">
        <f ca="1">IF(Tabulka3[[#This Row],[Dokončeno]]&lt;0,Tabulka3[[#This Row],[Dokončeno]]+Tabulka3[[#This Row],[Nedokončeno - pomocný sloupec]],Tabulka3[[#This Row],[Nedokončeno - pomocný sloupec]])</f>
        <v>0</v>
      </c>
      <c r="K21" s="13" t="s">
        <v>293</v>
      </c>
      <c r="L21" s="13" t="s">
        <v>470</v>
      </c>
      <c r="M21" s="13" t="s">
        <v>287</v>
      </c>
      <c r="N21" s="10" t="s">
        <v>269</v>
      </c>
    </row>
    <row r="22" spans="1:14" x14ac:dyDescent="0.25">
      <c r="A22" s="11" t="s">
        <v>416</v>
      </c>
      <c r="B22" s="28">
        <v>43800</v>
      </c>
      <c r="C22" s="28">
        <v>43997</v>
      </c>
      <c r="D22" s="29">
        <f>DATEDIF(Tabulka3[[#This Row],[Zahájení]],Tabulka3[[#This Row],[Dokončení]],"m")</f>
        <v>6</v>
      </c>
      <c r="E22" s="29">
        <f>DATEDIF(Tabulka3[[#This Row],[Zahájení]],Tabulka3[[#This Row],[Dokončení]],"d")</f>
        <v>197</v>
      </c>
      <c r="F22" s="169"/>
      <c r="G22" s="172">
        <f ca="1">$A$61-Tabulka3[[#This Row],[Zahájení]]</f>
        <v>450</v>
      </c>
      <c r="H22" s="172">
        <f ca="1">IF(Tabulka3[[#This Row],[Dokončení]]&gt;$A$61,Tabulka3[[#This Row],[Dokončeno - pomocný sloupec]],Tabulka3[[#This Row],[Doba trvání (celé dny)]])</f>
        <v>197</v>
      </c>
      <c r="I22" s="172">
        <f ca="1">Tabulka3[[#This Row],[Doba trvání (celé dny)]]-Tabulka3[[#This Row],[Dokončeno]]</f>
        <v>0</v>
      </c>
      <c r="J22" s="172">
        <f ca="1">IF(Tabulka3[[#This Row],[Dokončeno]]&lt;0,Tabulka3[[#This Row],[Dokončeno]]+Tabulka3[[#This Row],[Nedokončeno - pomocný sloupec]],Tabulka3[[#This Row],[Nedokončeno - pomocný sloupec]])</f>
        <v>0</v>
      </c>
      <c r="K22" s="13" t="s">
        <v>295</v>
      </c>
      <c r="L22" s="13" t="s">
        <v>475</v>
      </c>
      <c r="M22" s="13" t="s">
        <v>287</v>
      </c>
      <c r="N22" s="10" t="s">
        <v>269</v>
      </c>
    </row>
    <row r="23" spans="1:14" x14ac:dyDescent="0.25">
      <c r="A23" s="12" t="s">
        <v>415</v>
      </c>
      <c r="B23" s="30">
        <v>43800</v>
      </c>
      <c r="C23" s="30">
        <v>43860</v>
      </c>
      <c r="D23" s="31">
        <f>DATEDIF(Tabulka3[[#This Row],[Zahájení]],Tabulka3[[#This Row],[Dokončení]],"m")</f>
        <v>1</v>
      </c>
      <c r="E23" s="31">
        <f>DATEDIF(Tabulka3[[#This Row],[Zahájení]],Tabulka3[[#This Row],[Dokončení]],"d")</f>
        <v>60</v>
      </c>
      <c r="F23" s="31"/>
      <c r="G23" s="194">
        <f ca="1">$A$61-Tabulka3[[#This Row],[Zahájení]]</f>
        <v>450</v>
      </c>
      <c r="H23" s="194">
        <f ca="1">IF(Tabulka3[[#This Row],[Dokončení]]&gt;$A$61,Tabulka3[[#This Row],[Dokončeno - pomocný sloupec]],Tabulka3[[#This Row],[Doba trvání (celé dny)]])</f>
        <v>60</v>
      </c>
      <c r="I23" s="194">
        <f ca="1">Tabulka3[[#This Row],[Doba trvání (celé dny)]]-Tabulka3[[#This Row],[Dokončeno]]</f>
        <v>0</v>
      </c>
      <c r="J23" s="194">
        <f ca="1">IF(Tabulka3[[#This Row],[Dokončeno]]&lt;0,Tabulka3[[#This Row],[Dokončeno]]+Tabulka3[[#This Row],[Nedokončeno - pomocný sloupec]],Tabulka3[[#This Row],[Nedokončeno - pomocný sloupec]])</f>
        <v>0</v>
      </c>
      <c r="K23" s="32" t="s">
        <v>295</v>
      </c>
      <c r="L23" s="13"/>
      <c r="M23" s="32" t="s">
        <v>287</v>
      </c>
      <c r="N23" s="10" t="s">
        <v>269</v>
      </c>
    </row>
    <row r="24" spans="1:14" x14ac:dyDescent="0.25">
      <c r="A24" s="12" t="s">
        <v>474</v>
      </c>
      <c r="B24" s="30">
        <v>43862</v>
      </c>
      <c r="C24" s="30">
        <v>43890</v>
      </c>
      <c r="D24" s="31">
        <f>DATEDIF(Tabulka3[[#This Row],[Zahájení]],Tabulka3[[#This Row],[Dokončení]],"m")</f>
        <v>0</v>
      </c>
      <c r="E24" s="31">
        <f>DATEDIF(Tabulka3[[#This Row],[Zahájení]],Tabulka3[[#This Row],[Dokončení]],"d")</f>
        <v>28</v>
      </c>
      <c r="F24" s="141">
        <v>43924</v>
      </c>
      <c r="G24" s="194">
        <f ca="1">$A$61-Tabulka3[[#This Row],[Zahájení]]</f>
        <v>388</v>
      </c>
      <c r="H24" s="194">
        <f ca="1">IF(Tabulka3[[#This Row],[Dokončení]]&gt;$A$61,Tabulka3[[#This Row],[Dokončeno - pomocný sloupec]],Tabulka3[[#This Row],[Doba trvání (celé dny)]])</f>
        <v>28</v>
      </c>
      <c r="I24" s="194">
        <f ca="1">Tabulka3[[#This Row],[Doba trvání (celé dny)]]-Tabulka3[[#This Row],[Dokončeno]]</f>
        <v>0</v>
      </c>
      <c r="J24" s="194">
        <f ca="1">IF(Tabulka3[[#This Row],[Dokončeno]]&lt;0,Tabulka3[[#This Row],[Dokončeno]]+Tabulka3[[#This Row],[Nedokončeno - pomocný sloupec]],Tabulka3[[#This Row],[Nedokončeno - pomocný sloupec]])</f>
        <v>0</v>
      </c>
      <c r="K24" s="32" t="s">
        <v>295</v>
      </c>
      <c r="L24" s="13"/>
      <c r="M24" s="32" t="s">
        <v>287</v>
      </c>
      <c r="N24" s="10" t="s">
        <v>269</v>
      </c>
    </row>
    <row r="25" spans="1:14" x14ac:dyDescent="0.25">
      <c r="A25" s="12" t="s">
        <v>298</v>
      </c>
      <c r="B25" s="30">
        <v>43891</v>
      </c>
      <c r="C25" s="30">
        <v>43921</v>
      </c>
      <c r="D25" s="31">
        <f>DATEDIF(Tabulka3[[#This Row],[Zahájení]],Tabulka3[[#This Row],[Dokončení]],"m")</f>
        <v>0</v>
      </c>
      <c r="E25" s="31">
        <f>DATEDIF(Tabulka3[[#This Row],[Zahájení]],Tabulka3[[#This Row],[Dokončení]],"d")</f>
        <v>30</v>
      </c>
      <c r="F25" s="141">
        <v>43976</v>
      </c>
      <c r="G25" s="194">
        <f ca="1">$A$61-Tabulka3[[#This Row],[Zahájení]]</f>
        <v>359</v>
      </c>
      <c r="H25" s="194">
        <f ca="1">IF(Tabulka3[[#This Row],[Dokončení]]&gt;$A$61,Tabulka3[[#This Row],[Dokončeno - pomocný sloupec]],Tabulka3[[#This Row],[Doba trvání (celé dny)]])</f>
        <v>30</v>
      </c>
      <c r="I25" s="194">
        <f ca="1">Tabulka3[[#This Row],[Doba trvání (celé dny)]]-Tabulka3[[#This Row],[Dokončeno]]</f>
        <v>0</v>
      </c>
      <c r="J25" s="194">
        <f ca="1">IF(Tabulka3[[#This Row],[Dokončeno]]&lt;0,Tabulka3[[#This Row],[Dokončeno]]+Tabulka3[[#This Row],[Nedokončeno - pomocný sloupec]],Tabulka3[[#This Row],[Nedokončeno - pomocný sloupec]])</f>
        <v>0</v>
      </c>
      <c r="K25" s="32" t="s">
        <v>293</v>
      </c>
      <c r="L25" s="13"/>
      <c r="M25" s="32" t="s">
        <v>287</v>
      </c>
      <c r="N25" s="10" t="s">
        <v>269</v>
      </c>
    </row>
    <row r="26" spans="1:14" x14ac:dyDescent="0.25">
      <c r="A26" s="11" t="s">
        <v>417</v>
      </c>
      <c r="B26" s="28">
        <v>43922</v>
      </c>
      <c r="C26" s="28">
        <v>43997</v>
      </c>
      <c r="D26" s="29">
        <f>DATEDIF(Tabulka3[[#This Row],[Zahájení]],Tabulka3[[#This Row],[Dokončení]],"m")</f>
        <v>2</v>
      </c>
      <c r="E26" s="29">
        <f>DATEDIF(Tabulka3[[#This Row],[Zahájení]],Tabulka3[[#This Row],[Dokončení]],"d")</f>
        <v>75</v>
      </c>
      <c r="F26" s="141">
        <v>44027</v>
      </c>
      <c r="G26" s="194">
        <f ca="1">$A$61-Tabulka3[[#This Row],[Zahájení]]</f>
        <v>328</v>
      </c>
      <c r="H26" s="194">
        <f ca="1">IF(Tabulka3[[#This Row],[Dokončení]]&gt;$A$61,Tabulka3[[#This Row],[Dokončeno - pomocný sloupec]],Tabulka3[[#This Row],[Doba trvání (celé dny)]])</f>
        <v>75</v>
      </c>
      <c r="I26" s="194">
        <f ca="1">Tabulka3[[#This Row],[Doba trvání (celé dny)]]-Tabulka3[[#This Row],[Dokončeno]]</f>
        <v>0</v>
      </c>
      <c r="J26" s="194">
        <f ca="1">IF(Tabulka3[[#This Row],[Dokončeno]]&lt;0,Tabulka3[[#This Row],[Dokončeno]]+Tabulka3[[#This Row],[Nedokončeno - pomocný sloupec]],Tabulka3[[#This Row],[Nedokončeno - pomocný sloupec]])</f>
        <v>0</v>
      </c>
      <c r="K26" s="13" t="s">
        <v>293</v>
      </c>
      <c r="L26" s="13"/>
      <c r="M26" s="13"/>
      <c r="N26" s="10" t="s">
        <v>269</v>
      </c>
    </row>
    <row r="27" spans="1:14" ht="45" x14ac:dyDescent="0.25">
      <c r="A27" s="11" t="s">
        <v>408</v>
      </c>
      <c r="B27" s="28">
        <v>43966</v>
      </c>
      <c r="C27" s="28">
        <v>43997</v>
      </c>
      <c r="D27" s="13">
        <f>DATEDIF(Tabulka3[[#This Row],[Zahájení]],Tabulka3[[#This Row],[Dokončení]],"m")</f>
        <v>1</v>
      </c>
      <c r="E27" s="13">
        <f>DATEDIF(Tabulka3[[#This Row],[Zahájení]],Tabulka3[[#This Row],[Dokončení]],"d")</f>
        <v>31</v>
      </c>
      <c r="F27" s="141">
        <v>44020</v>
      </c>
      <c r="G27" s="194">
        <f ca="1">$A$61-Tabulka3[[#This Row],[Zahájení]]</f>
        <v>284</v>
      </c>
      <c r="H27" s="194">
        <f ca="1">IF(Tabulka3[[#This Row],[Dokončení]]&gt;$A$61,Tabulka3[[#This Row],[Dokončeno - pomocný sloupec]],Tabulka3[[#This Row],[Doba trvání (celé dny)]])</f>
        <v>31</v>
      </c>
      <c r="I27" s="194">
        <f ca="1">Tabulka3[[#This Row],[Doba trvání (celé dny)]]-Tabulka3[[#This Row],[Dokončeno]]</f>
        <v>0</v>
      </c>
      <c r="J27" s="194">
        <f ca="1">IF(Tabulka3[[#This Row],[Dokončeno]]&lt;0,Tabulka3[[#This Row],[Dokončeno]]+Tabulka3[[#This Row],[Nedokončeno - pomocný sloupec]],Tabulka3[[#This Row],[Nedokončeno - pomocný sloupec]])</f>
        <v>0</v>
      </c>
      <c r="K27" s="13" t="s">
        <v>293</v>
      </c>
      <c r="L27" s="13"/>
      <c r="M27" s="13" t="s">
        <v>287</v>
      </c>
      <c r="N27" s="10" t="s">
        <v>269</v>
      </c>
    </row>
    <row r="28" spans="1:14" ht="30" x14ac:dyDescent="0.25">
      <c r="A28" s="11" t="s">
        <v>409</v>
      </c>
      <c r="B28" s="28">
        <v>43997</v>
      </c>
      <c r="C28" s="28">
        <v>44027</v>
      </c>
      <c r="D28" s="29">
        <f>DATEDIF(Tabulka3[[#This Row],[Zahájení]],Tabulka3[[#This Row],[Dokončení]],"m")</f>
        <v>1</v>
      </c>
      <c r="E28" s="29">
        <f>DATEDIF(Tabulka3[[#This Row],[Zahájení]],Tabulka3[[#This Row],[Dokončení]],"d")</f>
        <v>30</v>
      </c>
      <c r="F28" s="141">
        <v>44041</v>
      </c>
      <c r="G28" s="194">
        <f ca="1">$A$61-Tabulka3[[#This Row],[Zahájení]]</f>
        <v>253</v>
      </c>
      <c r="H28" s="194">
        <f ca="1">IF(Tabulka3[[#This Row],[Dokončení]]&gt;$A$61,Tabulka3[[#This Row],[Dokončeno - pomocný sloupec]],Tabulka3[[#This Row],[Doba trvání (celé dny)]])</f>
        <v>30</v>
      </c>
      <c r="I28" s="194">
        <f ca="1">Tabulka3[[#This Row],[Doba trvání (celé dny)]]-Tabulka3[[#This Row],[Dokončeno]]</f>
        <v>0</v>
      </c>
      <c r="J28" s="194">
        <f ca="1">IF(Tabulka3[[#This Row],[Dokončeno]]&lt;0,Tabulka3[[#This Row],[Dokončeno]]+Tabulka3[[#This Row],[Nedokončeno - pomocný sloupec]],Tabulka3[[#This Row],[Nedokončeno - pomocný sloupec]])</f>
        <v>0</v>
      </c>
      <c r="K28" s="13" t="s">
        <v>293</v>
      </c>
      <c r="L28" s="13"/>
      <c r="M28" s="13" t="s">
        <v>287</v>
      </c>
      <c r="N28" s="10" t="s">
        <v>269</v>
      </c>
    </row>
    <row r="29" spans="1:14" x14ac:dyDescent="0.25">
      <c r="A29" s="11" t="s">
        <v>300</v>
      </c>
      <c r="B29" s="28">
        <v>44027</v>
      </c>
      <c r="C29" s="28">
        <v>44058</v>
      </c>
      <c r="D29" s="29">
        <f>DATEDIF(Tabulka3[[#This Row],[Zahájení]],Tabulka3[[#This Row],[Dokončení]],"m")</f>
        <v>1</v>
      </c>
      <c r="E29" s="29">
        <f>DATEDIF(Tabulka3[[#This Row],[Zahájení]],Tabulka3[[#This Row],[Dokončení]],"d")</f>
        <v>31</v>
      </c>
      <c r="F29" s="141">
        <v>44064</v>
      </c>
      <c r="G29" s="194">
        <f ca="1">$A$61-Tabulka3[[#This Row],[Zahájení]]</f>
        <v>223</v>
      </c>
      <c r="H29" s="194">
        <f ca="1">IF(Tabulka3[[#This Row],[Dokončení]]&gt;$A$61,Tabulka3[[#This Row],[Dokončeno - pomocný sloupec]],Tabulka3[[#This Row],[Doba trvání (celé dny)]])</f>
        <v>31</v>
      </c>
      <c r="I29" s="194">
        <f ca="1">Tabulka3[[#This Row],[Doba trvání (celé dny)]]-Tabulka3[[#This Row],[Dokončeno]]</f>
        <v>0</v>
      </c>
      <c r="J29" s="194">
        <f ca="1">IF(Tabulka3[[#This Row],[Dokončeno]]&lt;0,Tabulka3[[#This Row],[Dokončeno]]+Tabulka3[[#This Row],[Nedokončeno - pomocný sloupec]],Tabulka3[[#This Row],[Nedokončeno - pomocný sloupec]])</f>
        <v>0</v>
      </c>
      <c r="K29" s="13" t="s">
        <v>288</v>
      </c>
      <c r="L29" s="13"/>
      <c r="M29" s="13" t="s">
        <v>287</v>
      </c>
      <c r="N29" s="10" t="s">
        <v>269</v>
      </c>
    </row>
    <row r="30" spans="1:14" ht="30" x14ac:dyDescent="0.25">
      <c r="A30" s="11" t="s">
        <v>410</v>
      </c>
      <c r="B30" s="28">
        <v>44075</v>
      </c>
      <c r="C30" s="28">
        <v>44742</v>
      </c>
      <c r="D30" s="29">
        <f>DATEDIF(Tabulka3[[#This Row],[Zahájení]],Tabulka3[[#This Row],[Dokončení]],"m")</f>
        <v>21</v>
      </c>
      <c r="E30" s="29">
        <f>DATEDIF(Tabulka3[[#This Row],[Zahájení]],Tabulka3[[#This Row],[Dokončení]],"d")</f>
        <v>667</v>
      </c>
      <c r="F30" s="175">
        <v>44075</v>
      </c>
      <c r="G30" s="172">
        <f ca="1">$A$61-Tabulka3[[#This Row],[Zahájení]]</f>
        <v>175</v>
      </c>
      <c r="H30" s="172">
        <f ca="1">IF(Tabulka3[[#This Row],[Dokončení]]&gt;$A$61,Tabulka3[[#This Row],[Dokončeno - pomocný sloupec]],Tabulka3[[#This Row],[Doba trvání (celé dny)]])</f>
        <v>175</v>
      </c>
      <c r="I30" s="172">
        <f ca="1">Tabulka3[[#This Row],[Doba trvání (celé dny)]]-Tabulka3[[#This Row],[Dokončeno]]</f>
        <v>492</v>
      </c>
      <c r="J30" s="172">
        <f ca="1">IF(Tabulka3[[#This Row],[Dokončeno]]&lt;0,Tabulka3[[#This Row],[Dokončeno]]+Tabulka3[[#This Row],[Nedokončeno - pomocný sloupec]],Tabulka3[[#This Row],[Nedokončeno - pomocný sloupec]])</f>
        <v>492</v>
      </c>
      <c r="K30" s="13" t="s">
        <v>303</v>
      </c>
      <c r="L30" s="13"/>
      <c r="M30" s="13" t="s">
        <v>287</v>
      </c>
      <c r="N30" s="10" t="s">
        <v>266</v>
      </c>
    </row>
    <row r="31" spans="1:14" ht="60" customHeight="1" x14ac:dyDescent="0.25">
      <c r="A31" s="11" t="s">
        <v>306</v>
      </c>
      <c r="B31" s="28">
        <v>43895</v>
      </c>
      <c r="C31" s="28">
        <v>43921</v>
      </c>
      <c r="D31" s="29">
        <f>DATEDIF(Tabulka3[[#This Row],[Zahájení]],Tabulka3[[#This Row],[Dokončení]],"m")</f>
        <v>0</v>
      </c>
      <c r="E31" s="29">
        <f>DATEDIF(Tabulka3[[#This Row],[Zahájení]],Tabulka3[[#This Row],[Dokončení]],"d")</f>
        <v>26</v>
      </c>
      <c r="F31" s="169"/>
      <c r="G31" s="172">
        <f ca="1">$A$61-Tabulka3[[#This Row],[Zahájení]]</f>
        <v>355</v>
      </c>
      <c r="H31" s="172">
        <f ca="1">IF(Tabulka3[[#This Row],[Dokončení]]&gt;$A$61,Tabulka3[[#This Row],[Dokončeno - pomocný sloupec]],Tabulka3[[#This Row],[Doba trvání (celé dny)]])</f>
        <v>26</v>
      </c>
      <c r="I31" s="172">
        <f ca="1">Tabulka3[[#This Row],[Doba trvání (celé dny)]]-Tabulka3[[#This Row],[Dokončeno]]</f>
        <v>0</v>
      </c>
      <c r="J31" s="172">
        <f ca="1">IF(Tabulka3[[#This Row],[Dokončeno]]&lt;0,Tabulka3[[#This Row],[Dokončeno]]+Tabulka3[[#This Row],[Nedokončeno - pomocný sloupec]],Tabulka3[[#This Row],[Nedokončeno - pomocný sloupec]])</f>
        <v>0</v>
      </c>
      <c r="K31" s="13" t="s">
        <v>303</v>
      </c>
      <c r="L31" s="13"/>
      <c r="M31" s="13" t="s">
        <v>287</v>
      </c>
      <c r="N31" s="10" t="s">
        <v>269</v>
      </c>
    </row>
    <row r="32" spans="1:14" ht="30" x14ac:dyDescent="0.25">
      <c r="A32" s="11" t="s">
        <v>307</v>
      </c>
      <c r="B32" s="28">
        <v>43952</v>
      </c>
      <c r="C32" s="28">
        <v>44043</v>
      </c>
      <c r="D32" s="29">
        <f>DATEDIF(Tabulka3[[#This Row],[Zahájení]],Tabulka3[[#This Row],[Dokončení]],"m")</f>
        <v>2</v>
      </c>
      <c r="E32" s="29">
        <f>DATEDIF(Tabulka3[[#This Row],[Zahájení]],Tabulka3[[#This Row],[Dokončení]],"d")</f>
        <v>91</v>
      </c>
      <c r="F32" s="169"/>
      <c r="G32" s="172">
        <f ca="1">$A$61-Tabulka3[[#This Row],[Zahájení]]</f>
        <v>298</v>
      </c>
      <c r="H32" s="172">
        <f ca="1">IF(Tabulka3[[#This Row],[Dokončení]]&gt;$A$61,Tabulka3[[#This Row],[Dokončeno - pomocný sloupec]],Tabulka3[[#This Row],[Doba trvání (celé dny)]])</f>
        <v>91</v>
      </c>
      <c r="I32" s="172">
        <f ca="1">Tabulka3[[#This Row],[Doba trvání (celé dny)]]-Tabulka3[[#This Row],[Dokončeno]]</f>
        <v>0</v>
      </c>
      <c r="J32" s="172">
        <f ca="1">IF(Tabulka3[[#This Row],[Dokončeno]]&lt;0,Tabulka3[[#This Row],[Dokončeno]]+Tabulka3[[#This Row],[Nedokončeno - pomocný sloupec]],Tabulka3[[#This Row],[Nedokončeno - pomocný sloupec]])</f>
        <v>0</v>
      </c>
      <c r="K32" s="13" t="s">
        <v>303</v>
      </c>
      <c r="L32" s="13"/>
      <c r="M32" s="13" t="s">
        <v>287</v>
      </c>
      <c r="N32" s="10" t="s">
        <v>266</v>
      </c>
    </row>
    <row r="33" spans="1:14" x14ac:dyDescent="0.25">
      <c r="A33" s="11" t="s">
        <v>301</v>
      </c>
      <c r="B33" s="28">
        <v>43891</v>
      </c>
      <c r="C33" s="28">
        <v>43936</v>
      </c>
      <c r="D33" s="29">
        <f>DATEDIF(Tabulka3[[#This Row],[Zahájení]],Tabulka3[[#This Row],[Dokončení]],"m")</f>
        <v>1</v>
      </c>
      <c r="E33" s="29">
        <f>DATEDIF(Tabulka3[[#This Row],[Zahájení]],Tabulka3[[#This Row],[Dokončení]],"d")</f>
        <v>45</v>
      </c>
      <c r="F33" s="169"/>
      <c r="G33" s="172">
        <f ca="1">$A$61-Tabulka3[[#This Row],[Zahájení]]</f>
        <v>359</v>
      </c>
      <c r="H33" s="172">
        <f ca="1">IF(Tabulka3[[#This Row],[Dokončení]]&gt;$A$61,Tabulka3[[#This Row],[Dokončeno - pomocný sloupec]],Tabulka3[[#This Row],[Doba trvání (celé dny)]])</f>
        <v>45</v>
      </c>
      <c r="I33" s="172">
        <f ca="1">Tabulka3[[#This Row],[Doba trvání (celé dny)]]-Tabulka3[[#This Row],[Dokončeno]]</f>
        <v>0</v>
      </c>
      <c r="J33" s="172">
        <f ca="1">IF(Tabulka3[[#This Row],[Dokončeno]]&lt;0,Tabulka3[[#This Row],[Dokončeno]]+Tabulka3[[#This Row],[Nedokončeno - pomocný sloupec]],Tabulka3[[#This Row],[Nedokončeno - pomocný sloupec]])</f>
        <v>0</v>
      </c>
      <c r="K33" s="13" t="s">
        <v>303</v>
      </c>
      <c r="L33" s="13"/>
      <c r="M33" s="13" t="s">
        <v>287</v>
      </c>
      <c r="N33" s="10" t="s">
        <v>269</v>
      </c>
    </row>
    <row r="34" spans="1:14" ht="60" x14ac:dyDescent="0.25">
      <c r="A34" s="11" t="s">
        <v>302</v>
      </c>
      <c r="B34" s="28">
        <v>43952</v>
      </c>
      <c r="C34" s="28">
        <v>44074</v>
      </c>
      <c r="D34" s="29">
        <f>DATEDIF(Tabulka3[[#This Row],[Zahájení]],Tabulka3[[#This Row],[Dokončení]],"m")</f>
        <v>3</v>
      </c>
      <c r="E34" s="29">
        <f>DATEDIF(Tabulka3[[#This Row],[Zahájení]],Tabulka3[[#This Row],[Dokončení]],"d")</f>
        <v>122</v>
      </c>
      <c r="F34" s="169"/>
      <c r="G34" s="172">
        <f ca="1">$A$61-Tabulka3[[#This Row],[Zahájení]]</f>
        <v>298</v>
      </c>
      <c r="H34" s="172">
        <f ca="1">IF(Tabulka3[[#This Row],[Dokončení]]&gt;$A$61,Tabulka3[[#This Row],[Dokončeno - pomocný sloupec]],Tabulka3[[#This Row],[Doba trvání (celé dny)]])</f>
        <v>122</v>
      </c>
      <c r="I34" s="172">
        <f ca="1">Tabulka3[[#This Row],[Doba trvání (celé dny)]]-Tabulka3[[#This Row],[Dokončeno]]</f>
        <v>0</v>
      </c>
      <c r="J34" s="172">
        <f ca="1">IF(Tabulka3[[#This Row],[Dokončeno]]&lt;0,Tabulka3[[#This Row],[Dokončeno]]+Tabulka3[[#This Row],[Nedokončeno - pomocný sloupec]],Tabulka3[[#This Row],[Nedokončeno - pomocný sloupec]])</f>
        <v>0</v>
      </c>
      <c r="K34" s="13" t="s">
        <v>303</v>
      </c>
      <c r="L34" s="13"/>
      <c r="M34" s="13" t="s">
        <v>287</v>
      </c>
      <c r="N34" s="10" t="s">
        <v>264</v>
      </c>
    </row>
    <row r="35" spans="1:14" ht="31.9" customHeight="1" x14ac:dyDescent="0.25">
      <c r="A35" s="11" t="s">
        <v>304</v>
      </c>
      <c r="B35" s="28">
        <v>44044</v>
      </c>
      <c r="C35" s="28">
        <v>44074</v>
      </c>
      <c r="D35" s="29">
        <f>DATEDIF(Tabulka3[[#This Row],[Zahájení]],Tabulka3[[#This Row],[Dokončení]],"m")</f>
        <v>0</v>
      </c>
      <c r="E35" s="29">
        <f>DATEDIF(Tabulka3[[#This Row],[Zahájení]],Tabulka3[[#This Row],[Dokončení]],"d")</f>
        <v>30</v>
      </c>
      <c r="F35" s="32"/>
      <c r="G35" s="194">
        <f ca="1">$A$61-Tabulka3[[#This Row],[Zahájení]]</f>
        <v>206</v>
      </c>
      <c r="H35" s="195">
        <f ca="1">IF(Tabulka3[[#This Row],[Dokončení]]&gt;$A$61,Tabulka3[[#This Row],[Dokončeno - pomocný sloupec]],Tabulka3[[#This Row],[Doba trvání (celé dny)]])</f>
        <v>30</v>
      </c>
      <c r="I35" s="195">
        <f ca="1">Tabulka3[[#This Row],[Doba trvání (celé dny)]]-Tabulka3[[#This Row],[Dokončeno]]</f>
        <v>0</v>
      </c>
      <c r="J35" s="195">
        <f ca="1">IF(Tabulka3[[#This Row],[Dokončeno]]&lt;0,Tabulka3[[#This Row],[Dokončeno]]+Tabulka3[[#This Row],[Nedokončeno - pomocný sloupec]],Tabulka3[[#This Row],[Nedokončeno - pomocný sloupec]])</f>
        <v>0</v>
      </c>
      <c r="K35" s="13" t="s">
        <v>284</v>
      </c>
      <c r="L35" s="13"/>
      <c r="M35" s="13" t="s">
        <v>287</v>
      </c>
      <c r="N35" s="10" t="s">
        <v>269</v>
      </c>
    </row>
    <row r="36" spans="1:14" ht="22.15" customHeight="1" x14ac:dyDescent="0.25">
      <c r="A36" s="12" t="s">
        <v>463</v>
      </c>
      <c r="B36" s="30">
        <v>43876</v>
      </c>
      <c r="C36" s="30">
        <v>43901</v>
      </c>
      <c r="D36" s="31">
        <f>DATEDIF(Tabulka3[[#This Row],[Zahájení]],Tabulka3[[#This Row],[Dokončení]],"m")</f>
        <v>0</v>
      </c>
      <c r="E36" s="31">
        <f>DATEDIF(Tabulka3[[#This Row],[Zahájení]],Tabulka3[[#This Row],[Dokončení]],"d")</f>
        <v>25</v>
      </c>
      <c r="F36" s="31"/>
      <c r="G36" s="194">
        <f ca="1">$A$61-Tabulka3[[#This Row],[Zahájení]]</f>
        <v>374</v>
      </c>
      <c r="H36" s="194">
        <f ca="1">IF(Tabulka3[[#This Row],[Dokončení]]&gt;$A$61,Tabulka3[[#This Row],[Dokončeno - pomocný sloupec]],Tabulka3[[#This Row],[Doba trvání (celé dny)]])</f>
        <v>25</v>
      </c>
      <c r="I36" s="194">
        <f ca="1">Tabulka3[[#This Row],[Doba trvání (celé dny)]]-Tabulka3[[#This Row],[Dokončeno]]</f>
        <v>0</v>
      </c>
      <c r="J36" s="194">
        <f ca="1">IF(Tabulka3[[#This Row],[Dokončeno]]&lt;0,Tabulka3[[#This Row],[Dokončeno]]+Tabulka3[[#This Row],[Nedokončeno - pomocný sloupec]],Tabulka3[[#This Row],[Nedokončeno - pomocný sloupec]])</f>
        <v>0</v>
      </c>
      <c r="K36" s="32" t="s">
        <v>288</v>
      </c>
      <c r="L36" s="32"/>
      <c r="M36" s="32" t="s">
        <v>287</v>
      </c>
      <c r="N36" s="10" t="s">
        <v>269</v>
      </c>
    </row>
    <row r="37" spans="1:14" ht="19.899999999999999" customHeight="1" x14ac:dyDescent="0.25">
      <c r="A37" s="12" t="s">
        <v>464</v>
      </c>
      <c r="B37" s="30">
        <v>43922</v>
      </c>
      <c r="C37" s="30">
        <v>43982</v>
      </c>
      <c r="D37" s="31">
        <f>DATEDIF(Tabulka3[[#This Row],[Zahájení]],Tabulka3[[#This Row],[Dokončení]],"m")</f>
        <v>1</v>
      </c>
      <c r="E37" s="31">
        <f>DATEDIF(Tabulka3[[#This Row],[Zahájení]],Tabulka3[[#This Row],[Dokončení]],"d")</f>
        <v>60</v>
      </c>
      <c r="F37" s="141">
        <v>43984</v>
      </c>
      <c r="G37" s="194">
        <f ca="1">$A$61-Tabulka3[[#This Row],[Zahájení]]</f>
        <v>328</v>
      </c>
      <c r="H37" s="194">
        <f ca="1">IF(Tabulka3[[#This Row],[Dokončení]]&gt;$A$61,Tabulka3[[#This Row],[Dokončeno - pomocný sloupec]],Tabulka3[[#This Row],[Doba trvání (celé dny)]])</f>
        <v>60</v>
      </c>
      <c r="I37" s="194">
        <f ca="1">Tabulka3[[#This Row],[Doba trvání (celé dny)]]-Tabulka3[[#This Row],[Dokončeno]]</f>
        <v>0</v>
      </c>
      <c r="J37" s="194">
        <f ca="1">IF(Tabulka3[[#This Row],[Dokončeno]]&lt;0,Tabulka3[[#This Row],[Dokončeno]]+Tabulka3[[#This Row],[Nedokončeno - pomocný sloupec]],Tabulka3[[#This Row],[Nedokončeno - pomocný sloupec]])</f>
        <v>0</v>
      </c>
      <c r="K37" s="32" t="s">
        <v>303</v>
      </c>
      <c r="L37" s="32"/>
      <c r="M37" s="32" t="s">
        <v>287</v>
      </c>
      <c r="N37" s="10" t="s">
        <v>269</v>
      </c>
    </row>
    <row r="38" spans="1:14" ht="31.5" customHeight="1" x14ac:dyDescent="0.25">
      <c r="A38" s="142" t="s">
        <v>465</v>
      </c>
      <c r="B38" s="143">
        <v>43891</v>
      </c>
      <c r="C38" s="143">
        <v>44012</v>
      </c>
      <c r="D38" s="144">
        <f>DATEDIF(Tabulka3[[#This Row],[Zahájení]],Tabulka3[[#This Row],[Dokončení]],"m")</f>
        <v>3</v>
      </c>
      <c r="E38" s="144">
        <f>DATEDIF(Tabulka3[[#This Row],[Zahájení]],Tabulka3[[#This Row],[Dokončení]],"d")</f>
        <v>121</v>
      </c>
      <c r="F38" s="172"/>
      <c r="G38" s="172">
        <f ca="1">$A$61-Tabulka3[[#This Row],[Zahájení]]</f>
        <v>359</v>
      </c>
      <c r="H38" s="172">
        <f ca="1">IF(Tabulka3[[#This Row],[Dokončení]]&gt;$A$61,Tabulka3[[#This Row],[Dokončeno - pomocný sloupec]],Tabulka3[[#This Row],[Doba trvání (celé dny)]])</f>
        <v>121</v>
      </c>
      <c r="I38" s="172">
        <f ca="1">Tabulka3[[#This Row],[Doba trvání (celé dny)]]-Tabulka3[[#This Row],[Dokončeno]]</f>
        <v>0</v>
      </c>
      <c r="J38" s="172">
        <f ca="1">IF(Tabulka3[[#This Row],[Dokončeno]]&lt;0,Tabulka3[[#This Row],[Dokončeno]]+Tabulka3[[#This Row],[Nedokončeno - pomocný sloupec]],Tabulka3[[#This Row],[Nedokončeno - pomocný sloupec]])</f>
        <v>0</v>
      </c>
      <c r="K38" s="145" t="s">
        <v>303</v>
      </c>
      <c r="L38" s="145"/>
      <c r="M38" s="145" t="s">
        <v>287</v>
      </c>
      <c r="N38" s="10" t="s">
        <v>269</v>
      </c>
    </row>
    <row r="39" spans="1:14" ht="16.899999999999999" customHeight="1" x14ac:dyDescent="0.25">
      <c r="A39" s="12" t="s">
        <v>463</v>
      </c>
      <c r="B39" s="30">
        <v>43891</v>
      </c>
      <c r="C39" s="30">
        <v>43983</v>
      </c>
      <c r="D39" s="31">
        <f>DATEDIF(Tabulka3[[#This Row],[Zahájení]],Tabulka3[[#This Row],[Dokončení]],"m")</f>
        <v>3</v>
      </c>
      <c r="E39" s="31">
        <f>DATEDIF(Tabulka3[[#This Row],[Zahájení]],Tabulka3[[#This Row],[Dokončení]],"d")</f>
        <v>92</v>
      </c>
      <c r="F39" s="31"/>
      <c r="G39" s="194">
        <f ca="1">$A$61-Tabulka3[[#This Row],[Zahájení]]</f>
        <v>359</v>
      </c>
      <c r="H39" s="194">
        <f ca="1">IF(Tabulka3[[#This Row],[Dokončení]]&gt;$A$61,Tabulka3[[#This Row],[Dokončeno - pomocný sloupec]],Tabulka3[[#This Row],[Doba trvání (celé dny)]])</f>
        <v>92</v>
      </c>
      <c r="I39" s="194">
        <f ca="1">Tabulka3[[#This Row],[Doba trvání (celé dny)]]-Tabulka3[[#This Row],[Dokončeno]]</f>
        <v>0</v>
      </c>
      <c r="J39" s="194">
        <f ca="1">IF(Tabulka3[[#This Row],[Dokončeno]]&lt;0,Tabulka3[[#This Row],[Dokončeno]]+Tabulka3[[#This Row],[Nedokončeno - pomocný sloupec]],Tabulka3[[#This Row],[Nedokončeno - pomocný sloupec]])</f>
        <v>0</v>
      </c>
      <c r="K39" s="32" t="s">
        <v>288</v>
      </c>
      <c r="L39" s="32"/>
      <c r="M39" s="32" t="s">
        <v>287</v>
      </c>
      <c r="N39" s="10" t="s">
        <v>269</v>
      </c>
    </row>
    <row r="40" spans="1:14" ht="25.15" customHeight="1" x14ac:dyDescent="0.25">
      <c r="A40" s="12" t="s">
        <v>465</v>
      </c>
      <c r="B40" s="30">
        <v>43983</v>
      </c>
      <c r="C40" s="30">
        <v>44012</v>
      </c>
      <c r="D40" s="31">
        <f>DATEDIF(Tabulka3[[#This Row],[Zahájení]],Tabulka3[[#This Row],[Dokončení]],"m")</f>
        <v>0</v>
      </c>
      <c r="E40" s="31">
        <f>DATEDIF(Tabulka3[[#This Row],[Zahájení]],Tabulka3[[#This Row],[Dokončení]],"d")</f>
        <v>29</v>
      </c>
      <c r="F40" s="141">
        <v>44062</v>
      </c>
      <c r="G40" s="194">
        <f ca="1">$A$61-Tabulka3[[#This Row],[Zahájení]]</f>
        <v>267</v>
      </c>
      <c r="H40" s="194">
        <f ca="1">IF(Tabulka3[[#This Row],[Dokončení]]&gt;$A$61,Tabulka3[[#This Row],[Dokončeno - pomocný sloupec]],Tabulka3[[#This Row],[Doba trvání (celé dny)]])</f>
        <v>29</v>
      </c>
      <c r="I40" s="194">
        <f ca="1">Tabulka3[[#This Row],[Doba trvání (celé dny)]]-Tabulka3[[#This Row],[Dokončeno]]</f>
        <v>0</v>
      </c>
      <c r="J40" s="194">
        <f ca="1">IF(Tabulka3[[#This Row],[Dokončeno]]&lt;0,Tabulka3[[#This Row],[Dokončeno]]+Tabulka3[[#This Row],[Nedokončeno - pomocný sloupec]],Tabulka3[[#This Row],[Nedokončeno - pomocný sloupec]])</f>
        <v>0</v>
      </c>
      <c r="K40" s="32" t="s">
        <v>467</v>
      </c>
      <c r="L40" s="32"/>
      <c r="M40" s="32" t="s">
        <v>287</v>
      </c>
      <c r="N40" s="10" t="s">
        <v>269</v>
      </c>
    </row>
    <row r="41" spans="1:14" ht="25.15" customHeight="1" x14ac:dyDescent="0.25">
      <c r="A41" s="12" t="s">
        <v>487</v>
      </c>
      <c r="B41" s="174">
        <v>44062</v>
      </c>
      <c r="C41" s="174">
        <v>44074</v>
      </c>
      <c r="D41" s="31">
        <f>DATEDIF(Tabulka3[[#This Row],[Zahájení]],Tabulka3[[#This Row],[Dokončení]],"m")</f>
        <v>0</v>
      </c>
      <c r="E41" s="31">
        <f>DATEDIF(Tabulka3[[#This Row],[Zahájení]],Tabulka3[[#This Row],[Dokončení]],"d")</f>
        <v>12</v>
      </c>
      <c r="F41" s="141">
        <v>44075</v>
      </c>
      <c r="G41" s="194">
        <f ca="1">$A$61-Tabulka3[[#This Row],[Zahájení]]</f>
        <v>188</v>
      </c>
      <c r="H41" s="194">
        <f ca="1">IF(Tabulka3[[#This Row],[Dokončení]]&gt;$A$61,Tabulka3[[#This Row],[Dokončeno - pomocný sloupec]],Tabulka3[[#This Row],[Doba trvání (celé dny)]])</f>
        <v>12</v>
      </c>
      <c r="I41" s="194">
        <f ca="1">Tabulka3[[#This Row],[Doba trvání (celé dny)]]-Tabulka3[[#This Row],[Dokončeno]]</f>
        <v>0</v>
      </c>
      <c r="J41" s="194">
        <f ca="1">IF(Tabulka3[[#This Row],[Dokončeno]]&lt;0,Tabulka3[[#This Row],[Dokončeno]]+Tabulka3[[#This Row],[Nedokončeno - pomocný sloupec]],Tabulka3[[#This Row],[Nedokončeno - pomocný sloupec]])</f>
        <v>0</v>
      </c>
      <c r="K41" s="32" t="s">
        <v>467</v>
      </c>
      <c r="L41" s="32"/>
      <c r="M41" s="32" t="s">
        <v>287</v>
      </c>
      <c r="N41" s="10" t="s">
        <v>269</v>
      </c>
    </row>
    <row r="42" spans="1:14" ht="25.15" customHeight="1" x14ac:dyDescent="0.25">
      <c r="A42" s="11" t="s">
        <v>493</v>
      </c>
      <c r="B42" s="177">
        <v>44105</v>
      </c>
      <c r="C42" s="177">
        <v>44196</v>
      </c>
      <c r="D42" s="29">
        <f>DATEDIF(Tabulka3[[#This Row],[Zahájení]],Tabulka3[[#This Row],[Dokončení]],"m")</f>
        <v>2</v>
      </c>
      <c r="E42" s="29">
        <f>DATEDIF(Tabulka3[[#This Row],[Zahájení]],Tabulka3[[#This Row],[Dokončení]],"d")</f>
        <v>91</v>
      </c>
      <c r="F42" s="178"/>
      <c r="G42" s="197">
        <f ca="1">$A$61-Tabulka3[[#This Row],[Zahájení]]</f>
        <v>145</v>
      </c>
      <c r="H42" s="197">
        <f ca="1">IF(Tabulka3[[#This Row],[Dokončení]]&gt;$A$61,Tabulka3[[#This Row],[Dokončeno - pomocný sloupec]],Tabulka3[[#This Row],[Doba trvání (celé dny)]])</f>
        <v>91</v>
      </c>
      <c r="I42" s="197">
        <f ca="1">Tabulka3[[#This Row],[Doba trvání (celé dny)]]-Tabulka3[[#This Row],[Dokončeno]]</f>
        <v>0</v>
      </c>
      <c r="J42" s="197">
        <f ca="1">IF(Tabulka3[[#This Row],[Dokončeno]]&lt;0,Tabulka3[[#This Row],[Dokončeno]]+Tabulka3[[#This Row],[Nedokončeno - pomocný sloupec]],Tabulka3[[#This Row],[Nedokončeno - pomocný sloupec]])</f>
        <v>0</v>
      </c>
      <c r="K42" s="13" t="s">
        <v>303</v>
      </c>
      <c r="L42" s="13"/>
      <c r="M42" s="13" t="s">
        <v>494</v>
      </c>
      <c r="N42" s="10" t="s">
        <v>266</v>
      </c>
    </row>
    <row r="43" spans="1:14" ht="25.15" customHeight="1" x14ac:dyDescent="0.25">
      <c r="A43" s="12" t="s">
        <v>495</v>
      </c>
      <c r="B43" s="174">
        <v>44105</v>
      </c>
      <c r="C43" s="174">
        <v>44150</v>
      </c>
      <c r="D43" s="31">
        <f>DATEDIF(Tabulka3[[#This Row],[Zahájení]],Tabulka3[[#This Row],[Dokončení]],"m")</f>
        <v>1</v>
      </c>
      <c r="E43" s="31">
        <f>DATEDIF(Tabulka3[[#This Row],[Zahájení]],Tabulka3[[#This Row],[Dokončení]],"d")</f>
        <v>45</v>
      </c>
      <c r="F43" s="179"/>
      <c r="G43" s="194">
        <f ca="1">$A$61-Tabulka3[[#This Row],[Zahájení]]</f>
        <v>145</v>
      </c>
      <c r="H43" s="194">
        <f ca="1">IF(Tabulka3[[#This Row],[Dokončení]]&gt;$A$61,Tabulka3[[#This Row],[Dokončeno - pomocný sloupec]],Tabulka3[[#This Row],[Doba trvání (celé dny)]])</f>
        <v>45</v>
      </c>
      <c r="I43" s="194">
        <f ca="1">Tabulka3[[#This Row],[Doba trvání (celé dny)]]-Tabulka3[[#This Row],[Dokončeno]]</f>
        <v>0</v>
      </c>
      <c r="J43" s="194">
        <f ca="1">IF(Tabulka3[[#This Row],[Dokončeno]]&lt;0,Tabulka3[[#This Row],[Dokončeno]]+Tabulka3[[#This Row],[Nedokončeno - pomocný sloupec]],Tabulka3[[#This Row],[Nedokončeno - pomocný sloupec]])</f>
        <v>0</v>
      </c>
      <c r="K43" s="32" t="s">
        <v>303</v>
      </c>
      <c r="L43" s="32"/>
      <c r="M43" s="32"/>
      <c r="N43" s="10" t="s">
        <v>266</v>
      </c>
    </row>
    <row r="44" spans="1:14" ht="25.15" customHeight="1" x14ac:dyDescent="0.25">
      <c r="A44" s="12" t="s">
        <v>496</v>
      </c>
      <c r="B44" s="174">
        <v>44105</v>
      </c>
      <c r="C44" s="174">
        <v>44150</v>
      </c>
      <c r="D44" s="31">
        <f>DATEDIF(Tabulka3[[#This Row],[Zahájení]],Tabulka3[[#This Row],[Dokončení]],"m")</f>
        <v>1</v>
      </c>
      <c r="E44" s="31">
        <f>DATEDIF(Tabulka3[[#This Row],[Zahájení]],Tabulka3[[#This Row],[Dokončení]],"d")</f>
        <v>45</v>
      </c>
      <c r="F44" s="141">
        <v>44147</v>
      </c>
      <c r="G44" s="194">
        <f ca="1">$A$61-Tabulka3[[#This Row],[Zahájení]]</f>
        <v>145</v>
      </c>
      <c r="H44" s="194">
        <f ca="1">IF(Tabulka3[[#This Row],[Dokončení]]&gt;$A$61,Tabulka3[[#This Row],[Dokončeno - pomocný sloupec]],Tabulka3[[#This Row],[Doba trvání (celé dny)]])</f>
        <v>45</v>
      </c>
      <c r="I44" s="194">
        <f ca="1">Tabulka3[[#This Row],[Doba trvání (celé dny)]]-Tabulka3[[#This Row],[Dokončeno]]</f>
        <v>0</v>
      </c>
      <c r="J44" s="194">
        <f ca="1">IF(Tabulka3[[#This Row],[Dokončeno]]&lt;0,Tabulka3[[#This Row],[Dokončeno]]+Tabulka3[[#This Row],[Nedokončeno - pomocný sloupec]],Tabulka3[[#This Row],[Nedokončeno - pomocný sloupec]])</f>
        <v>0</v>
      </c>
      <c r="K44" s="32" t="s">
        <v>295</v>
      </c>
      <c r="L44" s="32"/>
      <c r="M44" s="32"/>
      <c r="N44" s="10" t="s">
        <v>269</v>
      </c>
    </row>
    <row r="45" spans="1:14" ht="30.75" customHeight="1" x14ac:dyDescent="0.25">
      <c r="A45" s="12" t="s">
        <v>497</v>
      </c>
      <c r="B45" s="174">
        <v>44150</v>
      </c>
      <c r="C45" s="174">
        <v>44150</v>
      </c>
      <c r="D45" s="31">
        <f>DATEDIF(Tabulka3[[#This Row],[Zahájení]],Tabulka3[[#This Row],[Dokončení]],"m")</f>
        <v>0</v>
      </c>
      <c r="E45" s="31">
        <f>DATEDIF(Tabulka3[[#This Row],[Zahájení]],Tabulka3[[#This Row],[Dokončení]],"d")</f>
        <v>0</v>
      </c>
      <c r="F45" s="141">
        <v>44147</v>
      </c>
      <c r="G45" s="194">
        <f ca="1">$A$61-Tabulka3[[#This Row],[Zahájení]]</f>
        <v>100</v>
      </c>
      <c r="H45" s="194">
        <f ca="1">IF(Tabulka3[[#This Row],[Dokončení]]&gt;$A$61,Tabulka3[[#This Row],[Dokončeno - pomocný sloupec]],Tabulka3[[#This Row],[Doba trvání (celé dny)]])</f>
        <v>0</v>
      </c>
      <c r="I45" s="194">
        <f ca="1">Tabulka3[[#This Row],[Doba trvání (celé dny)]]-Tabulka3[[#This Row],[Dokončeno]]</f>
        <v>0</v>
      </c>
      <c r="J45" s="194">
        <f ca="1">IF(Tabulka3[[#This Row],[Dokončeno]]&lt;0,Tabulka3[[#This Row],[Dokončeno]]+Tabulka3[[#This Row],[Nedokončeno - pomocný sloupec]],Tabulka3[[#This Row],[Nedokončeno - pomocný sloupec]])</f>
        <v>0</v>
      </c>
      <c r="K45" s="32" t="s">
        <v>288</v>
      </c>
      <c r="L45" s="32"/>
      <c r="M45" s="32"/>
      <c r="N45" s="10" t="s">
        <v>269</v>
      </c>
    </row>
    <row r="46" spans="1:14" ht="25.15" customHeight="1" x14ac:dyDescent="0.25">
      <c r="A46" s="12" t="s">
        <v>498</v>
      </c>
      <c r="B46" s="174">
        <v>44166</v>
      </c>
      <c r="C46" s="174">
        <v>44180</v>
      </c>
      <c r="D46" s="31">
        <f>DATEDIF(Tabulka3[[#This Row],[Zahájení]],Tabulka3[[#This Row],[Dokončení]],"m")</f>
        <v>0</v>
      </c>
      <c r="E46" s="31">
        <f>DATEDIF(Tabulka3[[#This Row],[Zahájení]],Tabulka3[[#This Row],[Dokončení]],"d")</f>
        <v>14</v>
      </c>
      <c r="F46" s="141"/>
      <c r="G46" s="194">
        <f ca="1">$A$61-Tabulka3[[#This Row],[Zahájení]]</f>
        <v>84</v>
      </c>
      <c r="H46" s="194">
        <f ca="1">IF(Tabulka3[[#This Row],[Dokončení]]&gt;$A$61,Tabulka3[[#This Row],[Dokončeno - pomocný sloupec]],Tabulka3[[#This Row],[Doba trvání (celé dny)]])</f>
        <v>14</v>
      </c>
      <c r="I46" s="194">
        <f ca="1">Tabulka3[[#This Row],[Doba trvání (celé dny)]]-Tabulka3[[#This Row],[Dokončeno]]</f>
        <v>0</v>
      </c>
      <c r="J46" s="194">
        <f ca="1">IF(Tabulka3[[#This Row],[Dokončeno]]&lt;0,Tabulka3[[#This Row],[Dokončeno]]+Tabulka3[[#This Row],[Nedokončeno - pomocný sloupec]],Tabulka3[[#This Row],[Nedokončeno - pomocný sloupec]])</f>
        <v>0</v>
      </c>
      <c r="K46" s="32"/>
      <c r="L46" s="32"/>
      <c r="M46" s="32"/>
      <c r="N46" s="10" t="s">
        <v>264</v>
      </c>
    </row>
    <row r="47" spans="1:14" ht="25.15" customHeight="1" x14ac:dyDescent="0.25">
      <c r="A47" s="12" t="s">
        <v>499</v>
      </c>
      <c r="B47" s="174">
        <v>44180</v>
      </c>
      <c r="C47" s="174">
        <v>44196</v>
      </c>
      <c r="D47" s="31">
        <f>DATEDIF(Tabulka3[[#This Row],[Zahájení]],Tabulka3[[#This Row],[Dokončení]],"m")</f>
        <v>0</v>
      </c>
      <c r="E47" s="31">
        <f>DATEDIF(Tabulka3[[#This Row],[Zahájení]],Tabulka3[[#This Row],[Dokončení]],"d")</f>
        <v>16</v>
      </c>
      <c r="F47" s="141"/>
      <c r="G47" s="194">
        <f ca="1">$A$61-Tabulka3[[#This Row],[Zahájení]]</f>
        <v>70</v>
      </c>
      <c r="H47" s="194">
        <f ca="1">IF(Tabulka3[[#This Row],[Dokončení]]&gt;$A$61,Tabulka3[[#This Row],[Dokončeno - pomocný sloupec]],Tabulka3[[#This Row],[Doba trvání (celé dny)]])</f>
        <v>16</v>
      </c>
      <c r="I47" s="194">
        <f ca="1">Tabulka3[[#This Row],[Doba trvání (celé dny)]]-Tabulka3[[#This Row],[Dokončeno]]</f>
        <v>0</v>
      </c>
      <c r="J47" s="194">
        <f ca="1">IF(Tabulka3[[#This Row],[Dokončeno]]&lt;0,Tabulka3[[#This Row],[Dokončeno]]+Tabulka3[[#This Row],[Nedokončeno - pomocný sloupec]],Tabulka3[[#This Row],[Nedokončeno - pomocný sloupec]])</f>
        <v>0</v>
      </c>
      <c r="K47" s="32"/>
      <c r="L47" s="32"/>
      <c r="M47" s="32"/>
      <c r="N47" s="10" t="s">
        <v>264</v>
      </c>
    </row>
    <row r="48" spans="1:14" ht="30" x14ac:dyDescent="0.25">
      <c r="A48" s="11" t="s">
        <v>308</v>
      </c>
      <c r="B48" s="28">
        <v>43647</v>
      </c>
      <c r="C48" s="28">
        <v>45107</v>
      </c>
      <c r="D48" s="13">
        <f>DATEDIF(Tabulka3[[#This Row],[Zahájení]],Tabulka3[[#This Row],[Dokončení]],"m")</f>
        <v>47</v>
      </c>
      <c r="E48" s="13">
        <f>DATEDIF(Tabulka3[[#This Row],[Zahájení]],Tabulka3[[#This Row],[Dokončení]],"d")</f>
        <v>1460</v>
      </c>
      <c r="F48" s="170"/>
      <c r="G48" s="172">
        <f ca="1">$A$61-Tabulka3[[#This Row],[Zahájení]]</f>
        <v>603</v>
      </c>
      <c r="H48" s="193">
        <f ca="1">IF(Tabulka3[[#This Row],[Dokončení]]&gt;$A$61,Tabulka3[[#This Row],[Dokončeno - pomocný sloupec]],Tabulka3[[#This Row],[Doba trvání (celé dny)]])</f>
        <v>603</v>
      </c>
      <c r="I48" s="193">
        <f ca="1">Tabulka3[[#This Row],[Doba trvání (celé dny)]]-Tabulka3[[#This Row],[Dokončeno]]</f>
        <v>857</v>
      </c>
      <c r="J48" s="193">
        <f ca="1">IF(Tabulka3[[#This Row],[Dokončeno]]&lt;0,Tabulka3[[#This Row],[Dokončeno]]+Tabulka3[[#This Row],[Nedokončeno - pomocný sloupec]],Tabulka3[[#This Row],[Nedokončeno - pomocný sloupec]])</f>
        <v>857</v>
      </c>
      <c r="K48" s="13" t="s">
        <v>288</v>
      </c>
      <c r="L48" s="13"/>
      <c r="M48" s="13" t="s">
        <v>287</v>
      </c>
      <c r="N48" s="10" t="s">
        <v>266</v>
      </c>
    </row>
    <row r="49" spans="1:14" x14ac:dyDescent="0.25">
      <c r="A49" s="10" t="s">
        <v>309</v>
      </c>
      <c r="B49" s="5">
        <v>43647</v>
      </c>
      <c r="C49" s="30">
        <v>44012</v>
      </c>
      <c r="D49" s="1">
        <f>DATEDIF(Tabulka3[[#This Row],[Zahájení]],Tabulka3[[#This Row],[Dokončení]],"m")</f>
        <v>11</v>
      </c>
      <c r="E49" s="1">
        <f>DATEDIF(Tabulka3[[#This Row],[Zahájení]],Tabulka3[[#This Row],[Dokončení]],"d")</f>
        <v>365</v>
      </c>
      <c r="F49" s="141">
        <v>44022</v>
      </c>
      <c r="G49" s="194">
        <f ca="1">$A$61-Tabulka3[[#This Row],[Zahájení]]</f>
        <v>603</v>
      </c>
      <c r="H49" s="194">
        <f ca="1">IF(Tabulka3[[#This Row],[Dokončení]]&gt;$A$61,Tabulka3[[#This Row],[Dokončeno - pomocný sloupec]],Tabulka3[[#This Row],[Doba trvání (celé dny)]])</f>
        <v>365</v>
      </c>
      <c r="I49" s="194">
        <f ca="1">Tabulka3[[#This Row],[Doba trvání (celé dny)]]-Tabulka3[[#This Row],[Dokončeno]]</f>
        <v>0</v>
      </c>
      <c r="J49" s="194">
        <f ca="1">IF(Tabulka3[[#This Row],[Dokončeno]]&lt;0,Tabulka3[[#This Row],[Dokončeno]]+Tabulka3[[#This Row],[Nedokončeno - pomocný sloupec]],Tabulka3[[#This Row],[Nedokončeno - pomocný sloupec]])</f>
        <v>0</v>
      </c>
      <c r="K49" s="1" t="s">
        <v>288</v>
      </c>
      <c r="L49" s="1"/>
      <c r="M49" s="1" t="s">
        <v>287</v>
      </c>
      <c r="N49" s="10" t="s">
        <v>269</v>
      </c>
    </row>
    <row r="50" spans="1:14" x14ac:dyDescent="0.25">
      <c r="A50" s="158" t="s">
        <v>486</v>
      </c>
      <c r="B50" s="159">
        <v>44043</v>
      </c>
      <c r="C50" s="160">
        <v>44196</v>
      </c>
      <c r="D50" s="161">
        <f>DATEDIF(Tabulka3[[#This Row],[Zahájení]],Tabulka3[[#This Row],[Dokončení]],"m")</f>
        <v>5</v>
      </c>
      <c r="E50" s="161">
        <f>DATEDIF(Tabulka3[[#This Row],[Zahájení]],Tabulka3[[#This Row],[Dokončení]],"d")</f>
        <v>153</v>
      </c>
      <c r="F50" s="141">
        <v>44082</v>
      </c>
      <c r="G50" s="194">
        <f ca="1">$A$61-Tabulka3[[#This Row],[Zahájení]]</f>
        <v>207</v>
      </c>
      <c r="H50" s="194">
        <f ca="1">IF(Tabulka3[[#This Row],[Dokončení]]&gt;$A$61,Tabulka3[[#This Row],[Dokončeno - pomocný sloupec]],Tabulka3[[#This Row],[Doba trvání (celé dny)]])</f>
        <v>153</v>
      </c>
      <c r="I50" s="194">
        <f ca="1">Tabulka3[[#This Row],[Doba trvání (celé dny)]]-Tabulka3[[#This Row],[Dokončeno]]</f>
        <v>0</v>
      </c>
      <c r="J50" s="194">
        <f ca="1">IF(Tabulka3[[#This Row],[Dokončeno]]&lt;0,Tabulka3[[#This Row],[Dokončeno]]+Tabulka3[[#This Row],[Nedokončeno - pomocný sloupec]],Tabulka3[[#This Row],[Nedokončeno - pomocný sloupec]])</f>
        <v>0</v>
      </c>
      <c r="K50" s="162"/>
      <c r="L50" s="164" t="s">
        <v>291</v>
      </c>
      <c r="M50" s="162"/>
      <c r="N50" s="10" t="s">
        <v>269</v>
      </c>
    </row>
    <row r="51" spans="1:14" x14ac:dyDescent="0.25">
      <c r="A51" s="10" t="s">
        <v>310</v>
      </c>
      <c r="B51" s="5">
        <v>44013</v>
      </c>
      <c r="C51" s="30">
        <v>44196</v>
      </c>
      <c r="D51" s="1">
        <f>DATEDIF(Tabulka3[[#This Row],[Zahájení]],Tabulka3[[#This Row],[Dokončení]],"m")</f>
        <v>5</v>
      </c>
      <c r="E51" s="1">
        <f>DATEDIF(Tabulka3[[#This Row],[Zahájení]],Tabulka3[[#This Row],[Dokončení]],"d")</f>
        <v>183</v>
      </c>
      <c r="F51" s="141">
        <v>44211</v>
      </c>
      <c r="G51" s="194">
        <f ca="1">$A$61-Tabulka3[[#This Row],[Zahájení]]</f>
        <v>237</v>
      </c>
      <c r="H51" s="194">
        <f ca="1">IF(Tabulka3[[#This Row],[Dokončení]]&gt;$A$61,Tabulka3[[#This Row],[Dokončeno - pomocný sloupec]],Tabulka3[[#This Row],[Doba trvání (celé dny)]])</f>
        <v>183</v>
      </c>
      <c r="I51" s="194">
        <f ca="1">Tabulka3[[#This Row],[Doba trvání (celé dny)]]-Tabulka3[[#This Row],[Dokončeno]]</f>
        <v>0</v>
      </c>
      <c r="J51" s="194">
        <f ca="1">IF(Tabulka3[[#This Row],[Dokončeno]]&lt;0,Tabulka3[[#This Row],[Dokončeno]]+Tabulka3[[#This Row],[Nedokončeno - pomocný sloupec]],Tabulka3[[#This Row],[Nedokončeno - pomocný sloupec]])</f>
        <v>0</v>
      </c>
      <c r="K51" s="1" t="s">
        <v>288</v>
      </c>
      <c r="L51" s="164"/>
      <c r="M51" s="1" t="s">
        <v>287</v>
      </c>
      <c r="N51" s="10" t="s">
        <v>269</v>
      </c>
    </row>
    <row r="52" spans="1:14" x14ac:dyDescent="0.25">
      <c r="A52" s="158" t="s">
        <v>486</v>
      </c>
      <c r="B52" s="159">
        <v>44227</v>
      </c>
      <c r="C52" s="160">
        <v>44377</v>
      </c>
      <c r="D52" s="161">
        <f>DATEDIF(Tabulka3[[#This Row],[Zahájení]],Tabulka3[[#This Row],[Dokončení]],"m")</f>
        <v>4</v>
      </c>
      <c r="E52" s="161">
        <f>DATEDIF(Tabulka3[[#This Row],[Zahájení]],Tabulka3[[#This Row],[Dokončení]],"d")</f>
        <v>150</v>
      </c>
      <c r="F52" s="141">
        <v>44225</v>
      </c>
      <c r="G52" s="194">
        <f ca="1">$A$61-Tabulka3[[#This Row],[Zahájení]]</f>
        <v>23</v>
      </c>
      <c r="H52" s="194">
        <f ca="1">IF(Tabulka3[[#This Row],[Dokončení]]&gt;$A$61,Tabulka3[[#This Row],[Dokončeno - pomocný sloupec]],Tabulka3[[#This Row],[Doba trvání (celé dny)]])</f>
        <v>23</v>
      </c>
      <c r="I52" s="194">
        <f ca="1">Tabulka3[[#This Row],[Doba trvání (celé dny)]]-Tabulka3[[#This Row],[Dokončeno]]</f>
        <v>127</v>
      </c>
      <c r="J52" s="194">
        <f ca="1">IF(Tabulka3[[#This Row],[Dokončeno]]&lt;0,Tabulka3[[#This Row],[Dokončeno]]+Tabulka3[[#This Row],[Nedokončeno - pomocný sloupec]],Tabulka3[[#This Row],[Nedokončeno - pomocný sloupec]])</f>
        <v>127</v>
      </c>
      <c r="K52" s="162"/>
      <c r="L52" s="164" t="s">
        <v>291</v>
      </c>
      <c r="M52" s="162"/>
      <c r="N52" s="10" t="s">
        <v>269</v>
      </c>
    </row>
    <row r="53" spans="1:14" x14ac:dyDescent="0.25">
      <c r="A53" s="10" t="s">
        <v>311</v>
      </c>
      <c r="B53" s="5">
        <v>44197</v>
      </c>
      <c r="C53" s="30">
        <v>44377</v>
      </c>
      <c r="D53" s="1">
        <f>DATEDIF(Tabulka3[[#This Row],[Zahájení]],Tabulka3[[#This Row],[Dokončení]],"m")</f>
        <v>5</v>
      </c>
      <c r="E53" s="1">
        <f>DATEDIF(Tabulka3[[#This Row],[Zahájení]],Tabulka3[[#This Row],[Dokončení]],"d")</f>
        <v>180</v>
      </c>
      <c r="F53" s="32"/>
      <c r="G53" s="194">
        <f ca="1">$A$61-Tabulka3[[#This Row],[Zahájení]]</f>
        <v>53</v>
      </c>
      <c r="H53" s="195">
        <f ca="1">IF(Tabulka3[[#This Row],[Dokončení]]&gt;$A$61,Tabulka3[[#This Row],[Dokončeno - pomocný sloupec]],Tabulka3[[#This Row],[Doba trvání (celé dny)]])</f>
        <v>53</v>
      </c>
      <c r="I53" s="195">
        <f ca="1">Tabulka3[[#This Row],[Doba trvání (celé dny)]]-Tabulka3[[#This Row],[Dokončeno]]</f>
        <v>127</v>
      </c>
      <c r="J53" s="195">
        <f ca="1">IF(Tabulka3[[#This Row],[Dokončeno]]&lt;0,Tabulka3[[#This Row],[Dokončeno]]+Tabulka3[[#This Row],[Nedokončeno - pomocný sloupec]],Tabulka3[[#This Row],[Nedokončeno - pomocný sloupec]])</f>
        <v>127</v>
      </c>
      <c r="K53" s="1" t="s">
        <v>288</v>
      </c>
      <c r="L53" s="164"/>
      <c r="M53" s="1" t="s">
        <v>287</v>
      </c>
      <c r="N53" s="10" t="s">
        <v>264</v>
      </c>
    </row>
    <row r="54" spans="1:14" x14ac:dyDescent="0.25">
      <c r="A54" s="158" t="s">
        <v>486</v>
      </c>
      <c r="B54" s="159">
        <v>44408</v>
      </c>
      <c r="C54" s="160">
        <v>44561</v>
      </c>
      <c r="D54" s="161">
        <f>DATEDIF(Tabulka3[[#This Row],[Zahájení]],Tabulka3[[#This Row],[Dokončení]],"m")</f>
        <v>5</v>
      </c>
      <c r="E54" s="161">
        <f>DATEDIF(Tabulka3[[#This Row],[Zahájení]],Tabulka3[[#This Row],[Dokončení]],"d")</f>
        <v>153</v>
      </c>
      <c r="F54" s="173"/>
      <c r="G54" s="198">
        <f ca="1">$A$61-Tabulka3[[#This Row],[Zahájení]]</f>
        <v>-158</v>
      </c>
      <c r="H54" s="196">
        <f ca="1">IF(Tabulka3[[#This Row],[Dokončení]]&gt;$A$61,Tabulka3[[#This Row],[Dokončeno - pomocný sloupec]],Tabulka3[[#This Row],[Doba trvání (celé dny)]])</f>
        <v>-158</v>
      </c>
      <c r="I54" s="196">
        <f ca="1">Tabulka3[[#This Row],[Doba trvání (celé dny)]]-Tabulka3[[#This Row],[Dokončeno]]</f>
        <v>311</v>
      </c>
      <c r="J54" s="196">
        <f ca="1">IF(Tabulka3[[#This Row],[Dokončeno]]&lt;0,Tabulka3[[#This Row],[Dokončeno]]+Tabulka3[[#This Row],[Nedokončeno - pomocný sloupec]],Tabulka3[[#This Row],[Nedokončeno - pomocný sloupec]])</f>
        <v>153</v>
      </c>
      <c r="K54" s="162"/>
      <c r="L54" s="164" t="s">
        <v>291</v>
      </c>
      <c r="M54" s="162"/>
      <c r="N54" s="163" t="s">
        <v>264</v>
      </c>
    </row>
    <row r="55" spans="1:14" x14ac:dyDescent="0.25">
      <c r="A55" s="10" t="s">
        <v>312</v>
      </c>
      <c r="B55" s="5">
        <v>44378</v>
      </c>
      <c r="C55" s="30">
        <v>44561</v>
      </c>
      <c r="D55" s="1">
        <f>DATEDIF(Tabulka3[[#This Row],[Zahájení]],Tabulka3[[#This Row],[Dokončení]],"m")</f>
        <v>5</v>
      </c>
      <c r="E55" s="1">
        <f>DATEDIF(Tabulka3[[#This Row],[Zahájení]],Tabulka3[[#This Row],[Dokončení]],"d")</f>
        <v>183</v>
      </c>
      <c r="F55" s="32"/>
      <c r="G55" s="194">
        <f ca="1">$A$61-Tabulka3[[#This Row],[Zahájení]]</f>
        <v>-128</v>
      </c>
      <c r="H55" s="195">
        <f ca="1">IF(Tabulka3[[#This Row],[Dokončení]]&gt;$A$61,Tabulka3[[#This Row],[Dokončeno - pomocný sloupec]],Tabulka3[[#This Row],[Doba trvání (celé dny)]])</f>
        <v>-128</v>
      </c>
      <c r="I55" s="195">
        <f ca="1">Tabulka3[[#This Row],[Doba trvání (celé dny)]]-Tabulka3[[#This Row],[Dokončeno]]</f>
        <v>311</v>
      </c>
      <c r="J55" s="195">
        <f ca="1">IF(Tabulka3[[#This Row],[Dokončeno]]&lt;0,Tabulka3[[#This Row],[Dokončeno]]+Tabulka3[[#This Row],[Nedokončeno - pomocný sloupec]],Tabulka3[[#This Row],[Nedokončeno - pomocný sloupec]])</f>
        <v>183</v>
      </c>
      <c r="K55" s="1" t="s">
        <v>288</v>
      </c>
      <c r="L55" s="164"/>
      <c r="M55" s="1" t="s">
        <v>287</v>
      </c>
      <c r="N55" s="10" t="s">
        <v>264</v>
      </c>
    </row>
    <row r="56" spans="1:14" x14ac:dyDescent="0.25">
      <c r="A56" s="158" t="s">
        <v>486</v>
      </c>
      <c r="B56" s="159">
        <v>44592</v>
      </c>
      <c r="C56" s="160">
        <v>44742</v>
      </c>
      <c r="D56" s="161">
        <f>DATEDIF(Tabulka3[[#This Row],[Zahájení]],Tabulka3[[#This Row],[Dokončení]],"m")</f>
        <v>4</v>
      </c>
      <c r="E56" s="161">
        <f>DATEDIF(Tabulka3[[#This Row],[Zahájení]],Tabulka3[[#This Row],[Dokončení]],"d")</f>
        <v>150</v>
      </c>
      <c r="F56" s="173"/>
      <c r="G56" s="198">
        <f ca="1">$A$61-Tabulka3[[#This Row],[Zahájení]]</f>
        <v>-342</v>
      </c>
      <c r="H56" s="196">
        <f ca="1">IF(Tabulka3[[#This Row],[Dokončení]]&gt;$A$61,Tabulka3[[#This Row],[Dokončeno - pomocný sloupec]],Tabulka3[[#This Row],[Doba trvání (celé dny)]])</f>
        <v>-342</v>
      </c>
      <c r="I56" s="196">
        <f ca="1">Tabulka3[[#This Row],[Doba trvání (celé dny)]]-Tabulka3[[#This Row],[Dokončeno]]</f>
        <v>492</v>
      </c>
      <c r="J56" s="196">
        <f ca="1">IF(Tabulka3[[#This Row],[Dokončeno]]&lt;0,Tabulka3[[#This Row],[Dokončeno]]+Tabulka3[[#This Row],[Nedokončeno - pomocný sloupec]],Tabulka3[[#This Row],[Nedokončeno - pomocný sloupec]])</f>
        <v>150</v>
      </c>
      <c r="K56" s="162"/>
      <c r="L56" s="164" t="s">
        <v>291</v>
      </c>
      <c r="M56" s="162"/>
      <c r="N56" s="10" t="s">
        <v>264</v>
      </c>
    </row>
    <row r="57" spans="1:14" x14ac:dyDescent="0.25">
      <c r="A57" s="10" t="s">
        <v>313</v>
      </c>
      <c r="B57" s="5">
        <v>44562</v>
      </c>
      <c r="C57" s="30">
        <v>44742</v>
      </c>
      <c r="D57" s="1">
        <f>DATEDIF(Tabulka3[[#This Row],[Zahájení]],Tabulka3[[#This Row],[Dokončení]],"m")</f>
        <v>5</v>
      </c>
      <c r="E57" s="1">
        <f>DATEDIF(Tabulka3[[#This Row],[Zahájení]],Tabulka3[[#This Row],[Dokončení]],"d")</f>
        <v>180</v>
      </c>
      <c r="F57" s="32"/>
      <c r="G57" s="194">
        <f ca="1">$A$61-Tabulka3[[#This Row],[Zahájení]]</f>
        <v>-312</v>
      </c>
      <c r="H57" s="195">
        <f ca="1">IF(Tabulka3[[#This Row],[Dokončení]]&gt;$A$61,Tabulka3[[#This Row],[Dokončeno - pomocný sloupec]],Tabulka3[[#This Row],[Doba trvání (celé dny)]])</f>
        <v>-312</v>
      </c>
      <c r="I57" s="195">
        <f ca="1">Tabulka3[[#This Row],[Doba trvání (celé dny)]]-Tabulka3[[#This Row],[Dokončeno]]</f>
        <v>492</v>
      </c>
      <c r="J57" s="195">
        <f ca="1">IF(Tabulka3[[#This Row],[Dokončeno]]&lt;0,Tabulka3[[#This Row],[Dokončeno]]+Tabulka3[[#This Row],[Nedokončeno - pomocný sloupec]],Tabulka3[[#This Row],[Nedokončeno - pomocný sloupec]])</f>
        <v>180</v>
      </c>
      <c r="K57" s="1" t="s">
        <v>288</v>
      </c>
      <c r="L57" s="164"/>
      <c r="M57" s="1" t="s">
        <v>287</v>
      </c>
      <c r="N57" s="10" t="s">
        <v>264</v>
      </c>
    </row>
    <row r="58" spans="1:14" x14ac:dyDescent="0.25">
      <c r="A58" s="158" t="s">
        <v>486</v>
      </c>
      <c r="B58" s="159">
        <v>44804</v>
      </c>
      <c r="C58" s="30">
        <v>44926</v>
      </c>
      <c r="D58" s="161">
        <f>DATEDIF(Tabulka3[[#This Row],[Zahájení]],Tabulka3[[#This Row],[Dokončení]],"m")</f>
        <v>4</v>
      </c>
      <c r="E58" s="161">
        <f>DATEDIF(Tabulka3[[#This Row],[Zahájení]],Tabulka3[[#This Row],[Dokončení]],"d")</f>
        <v>122</v>
      </c>
      <c r="F58" s="173"/>
      <c r="G58" s="198">
        <f ca="1">$A$61-Tabulka3[[#This Row],[Zahájení]]</f>
        <v>-554</v>
      </c>
      <c r="H58" s="196">
        <f ca="1">IF(Tabulka3[[#This Row],[Dokončení]]&gt;$A$61,Tabulka3[[#This Row],[Dokončeno - pomocný sloupec]],Tabulka3[[#This Row],[Doba trvání (celé dny)]])</f>
        <v>-554</v>
      </c>
      <c r="I58" s="196">
        <f ca="1">Tabulka3[[#This Row],[Doba trvání (celé dny)]]-Tabulka3[[#This Row],[Dokončeno]]</f>
        <v>676</v>
      </c>
      <c r="J58" s="196">
        <f ca="1">IF(Tabulka3[[#This Row],[Dokončeno]]&lt;0,Tabulka3[[#This Row],[Dokončeno]]+Tabulka3[[#This Row],[Nedokončeno - pomocný sloupec]],Tabulka3[[#This Row],[Nedokončeno - pomocný sloupec]])</f>
        <v>122</v>
      </c>
      <c r="K58" s="162"/>
      <c r="L58" s="164" t="s">
        <v>291</v>
      </c>
      <c r="M58" s="162"/>
      <c r="N58" s="10" t="s">
        <v>264</v>
      </c>
    </row>
    <row r="61" spans="1:14" x14ac:dyDescent="0.25">
      <c r="A61" s="26">
        <f ca="1">TODAY()</f>
        <v>44250</v>
      </c>
    </row>
  </sheetData>
  <pageMargins left="0.70866141732283472" right="0.70866141732283472" top="0.78740157480314965" bottom="0.78740157480314965" header="0.31496062992125984" footer="0.31496062992125984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621BA2B9-B164-457A-A35B-75A680EF5260}">
            <xm:f>N2='Útvary ČSÚ'!$L$30</xm:f>
            <x14:dxf/>
          </x14:cfRule>
          <x14:cfRule type="expression" priority="2" stopIfTrue="1" id="{0C041262-95FF-4F19-908A-1C65118E5A88}">
            <xm:f>N2='Útvary ČSÚ'!$L$29</xm:f>
            <x14:dxf>
              <fill>
                <patternFill>
                  <bgColor theme="4" tint="0.39994506668294322"/>
                </patternFill>
              </fill>
            </x14:dxf>
          </x14:cfRule>
          <x14:cfRule type="expression" priority="3" stopIfTrue="1" id="{06B015CC-7F74-4DCB-83D3-7CD3F5EABF02}">
            <xm:f>N2='Útvary ČSÚ'!$L$28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4" stopIfTrue="1" id="{BEFBDC77-7232-462F-A4F2-A8632813102C}">
            <xm:f>N2='Útvary ČSÚ'!$L$27</xm:f>
            <x14:dxf>
              <fill>
                <patternFill>
                  <bgColor theme="7" tint="0.59996337778862885"/>
                </patternFill>
              </fill>
            </x14:dxf>
          </x14:cfRule>
          <x14:cfRule type="expression" priority="5" stopIfTrue="1" id="{F777B465-0ACA-45BE-BB09-6699AA6F01FC}">
            <xm:f>N2='Útvary ČSÚ'!$L$26</xm:f>
            <x14:dxf>
              <fill>
                <patternFill>
                  <bgColor theme="9" tint="0.59996337778862885"/>
                </patternFill>
              </fill>
            </x14:dxf>
          </x14:cfRule>
          <x14:cfRule type="expression" priority="6" stopIfTrue="1" id="{CE7AE324-5862-4C90-B906-8B204B6C1215}">
            <xm:f>N2='Útvary ČSÚ'!$L$24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7" stopIfTrue="1" id="{441237C1-306C-4E47-A2C8-B91F1A34C637}">
            <xm:f>N2='Útvary ČSÚ'!$L$25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N2:N58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'Útvary ČSÚ'!$L$24:$L$30</xm:f>
          </x14:formula1>
          <xm:sqref>N2:N58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H13"/>
  <sheetViews>
    <sheetView zoomScaleNormal="100" workbookViewId="0">
      <pane ySplit="1" topLeftCell="A2" activePane="bottomLeft" state="frozen"/>
      <selection pane="bottomLeft" activeCell="B12" sqref="B12"/>
    </sheetView>
  </sheetViews>
  <sheetFormatPr defaultRowHeight="15" x14ac:dyDescent="0.25"/>
  <cols>
    <col min="1" max="1" width="23" customWidth="1"/>
    <col min="2" max="2" width="13.7109375" customWidth="1"/>
    <col min="3" max="3" width="12.7109375" customWidth="1"/>
    <col min="4" max="4" width="16.5703125" customWidth="1"/>
    <col min="5" max="6" width="13.28515625" customWidth="1"/>
    <col min="7" max="7" width="15.5703125" customWidth="1"/>
    <col min="8" max="8" width="12.5703125" customWidth="1"/>
  </cols>
  <sheetData>
    <row r="1" spans="1:8" x14ac:dyDescent="0.25">
      <c r="A1" s="180" t="s">
        <v>239</v>
      </c>
      <c r="B1" s="181" t="s">
        <v>262</v>
      </c>
      <c r="C1" s="181" t="s">
        <v>241</v>
      </c>
      <c r="D1" s="181" t="s">
        <v>240</v>
      </c>
      <c r="E1" s="181" t="s">
        <v>242</v>
      </c>
      <c r="F1" s="181" t="s">
        <v>243</v>
      </c>
      <c r="G1" s="181" t="s">
        <v>244</v>
      </c>
      <c r="H1" s="182" t="s">
        <v>245</v>
      </c>
    </row>
    <row r="2" spans="1:8" x14ac:dyDescent="0.25">
      <c r="A2" s="184" t="s">
        <v>488</v>
      </c>
      <c r="B2" s="183"/>
      <c r="C2" s="183"/>
      <c r="D2" s="183"/>
      <c r="E2" s="183"/>
      <c r="F2" s="183"/>
      <c r="G2" s="183"/>
      <c r="H2" s="139"/>
    </row>
    <row r="3" spans="1:8" x14ac:dyDescent="0.25">
      <c r="A3" s="184" t="s">
        <v>263</v>
      </c>
      <c r="B3" s="183"/>
      <c r="C3" s="183"/>
      <c r="D3" s="183"/>
      <c r="E3" s="183"/>
      <c r="F3" s="183"/>
      <c r="G3" s="183"/>
      <c r="H3" s="139"/>
    </row>
    <row r="4" spans="1:8" x14ac:dyDescent="0.25">
      <c r="A4" s="184" t="s">
        <v>489</v>
      </c>
      <c r="B4" s="183"/>
      <c r="C4" s="183"/>
      <c r="D4" s="183"/>
      <c r="E4" s="183"/>
      <c r="F4" s="183"/>
      <c r="G4" s="183"/>
      <c r="H4" s="139"/>
    </row>
    <row r="5" spans="1:8" ht="30" x14ac:dyDescent="0.25">
      <c r="A5" s="189" t="s">
        <v>534</v>
      </c>
      <c r="B5" s="190"/>
      <c r="C5" s="190"/>
      <c r="D5" s="190"/>
      <c r="E5" s="190"/>
      <c r="F5" s="190"/>
      <c r="G5" s="190"/>
      <c r="H5" s="191"/>
    </row>
    <row r="6" spans="1:8" x14ac:dyDescent="0.25">
      <c r="A6" s="184" t="s">
        <v>274</v>
      </c>
      <c r="B6" s="183"/>
      <c r="C6" s="183"/>
      <c r="D6" s="183"/>
      <c r="E6" s="183"/>
      <c r="F6" s="183"/>
      <c r="G6" s="183"/>
      <c r="H6" s="139"/>
    </row>
    <row r="7" spans="1:8" x14ac:dyDescent="0.25">
      <c r="A7" s="184" t="s">
        <v>472</v>
      </c>
      <c r="B7" s="183"/>
      <c r="C7" s="183"/>
      <c r="D7" s="183"/>
      <c r="E7" s="183"/>
      <c r="F7" s="183"/>
      <c r="G7" s="183"/>
      <c r="H7" s="139"/>
    </row>
    <row r="8" spans="1:8" x14ac:dyDescent="0.25">
      <c r="A8" s="184" t="s">
        <v>491</v>
      </c>
      <c r="B8" s="183"/>
      <c r="C8" s="183"/>
      <c r="D8" s="183"/>
      <c r="E8" s="183"/>
      <c r="F8" s="183"/>
      <c r="G8" s="183"/>
      <c r="H8" s="139"/>
    </row>
    <row r="9" spans="1:8" x14ac:dyDescent="0.25">
      <c r="A9" s="140"/>
      <c r="B9" s="140"/>
      <c r="C9" s="140"/>
      <c r="D9" s="140"/>
      <c r="E9" s="140"/>
      <c r="F9" s="140"/>
      <c r="G9" s="140"/>
      <c r="H9" s="140"/>
    </row>
    <row r="10" spans="1:8" x14ac:dyDescent="0.25">
      <c r="A10" s="140"/>
      <c r="B10" s="140"/>
      <c r="C10" s="140"/>
      <c r="D10" s="140"/>
      <c r="E10" s="140"/>
      <c r="F10" s="140"/>
      <c r="G10" s="140"/>
      <c r="H10" s="140"/>
    </row>
    <row r="11" spans="1:8" x14ac:dyDescent="0.25">
      <c r="A11" s="140"/>
      <c r="B11" s="140"/>
      <c r="C11" s="140"/>
      <c r="D11" s="140"/>
      <c r="E11" s="140"/>
      <c r="F11" s="140"/>
      <c r="G11" s="140"/>
      <c r="H11" s="185"/>
    </row>
    <row r="12" spans="1:8" x14ac:dyDescent="0.25">
      <c r="A12" s="140"/>
      <c r="B12" s="185"/>
      <c r="C12" s="185"/>
      <c r="D12" s="185"/>
      <c r="E12" s="185"/>
      <c r="F12" s="185"/>
      <c r="G12" s="185"/>
      <c r="H12" s="185"/>
    </row>
    <row r="13" spans="1:8" x14ac:dyDescent="0.25">
      <c r="A13" s="140"/>
      <c r="B13" s="140"/>
      <c r="C13" s="140"/>
      <c r="D13" s="140"/>
      <c r="E13" s="140"/>
      <c r="F13" s="140"/>
      <c r="G13" s="140"/>
      <c r="H13" s="140"/>
    </row>
  </sheetData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0</xdr:row>
                    <xdr:rowOff>171450</xdr:rowOff>
                  </from>
                  <to>
                    <xdr:col>1</xdr:col>
                    <xdr:colOff>866775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5" name="Check Box 8">
              <controlPr defaultSize="0" autoFill="0" autoLine="0" autoPict="0">
                <anchor moveWithCells="1">
                  <from>
                    <xdr:col>1</xdr:col>
                    <xdr:colOff>285750</xdr:colOff>
                    <xdr:row>3</xdr:row>
                    <xdr:rowOff>0</xdr:rowOff>
                  </from>
                  <to>
                    <xdr:col>1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6" name="Check Box 11">
              <controlPr defaultSize="0" autoFill="0" autoLine="0" autoPict="0">
                <anchor moveWithCells="1">
                  <from>
                    <xdr:col>1</xdr:col>
                    <xdr:colOff>285750</xdr:colOff>
                    <xdr:row>5</xdr:row>
                    <xdr:rowOff>0</xdr:rowOff>
                  </from>
                  <to>
                    <xdr:col>1</xdr:col>
                    <xdr:colOff>866775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7" name="Check Box 12">
              <controlPr defaultSize="0" autoFill="0" autoLine="0" autoPict="0">
                <anchor moveWithCells="1">
                  <from>
                    <xdr:col>1</xdr:col>
                    <xdr:colOff>285750</xdr:colOff>
                    <xdr:row>3</xdr:row>
                    <xdr:rowOff>0</xdr:rowOff>
                  </from>
                  <to>
                    <xdr:col>1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8" name="Check Box 14">
              <controlPr defaultSize="0" autoFill="0" autoLine="0" autoPict="0">
                <anchor moveWithCells="1">
                  <from>
                    <xdr:col>1</xdr:col>
                    <xdr:colOff>285750</xdr:colOff>
                    <xdr:row>0</xdr:row>
                    <xdr:rowOff>171450</xdr:rowOff>
                  </from>
                  <to>
                    <xdr:col>1</xdr:col>
                    <xdr:colOff>866775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9" name="Check Box 15">
              <controlPr defaultSize="0" autoFill="0" autoLine="0" autoPict="0">
                <anchor moveWithCells="1">
                  <from>
                    <xdr:col>1</xdr:col>
                    <xdr:colOff>285750</xdr:colOff>
                    <xdr:row>3</xdr:row>
                    <xdr:rowOff>171450</xdr:rowOff>
                  </from>
                  <to>
                    <xdr:col>1</xdr:col>
                    <xdr:colOff>866775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0" name="Check Box 23">
              <controlPr defaultSize="0" autoFill="0" autoLine="0" autoPict="0">
                <anchor moveWithCells="1">
                  <from>
                    <xdr:col>2</xdr:col>
                    <xdr:colOff>285750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1" name="Check Box 24">
              <controlPr defaultSize="0" autoFill="0" autoLine="0" autoPict="0">
                <anchor moveWithCells="1">
                  <from>
                    <xdr:col>2</xdr:col>
                    <xdr:colOff>285750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2" name="Check Box 26">
              <controlPr defaultSize="0" autoFill="0" autoLine="0" autoPict="0">
                <anchor moveWithCells="1">
                  <from>
                    <xdr:col>2</xdr:col>
                    <xdr:colOff>285750</xdr:colOff>
                    <xdr:row>0</xdr:row>
                    <xdr:rowOff>171450</xdr:rowOff>
                  </from>
                  <to>
                    <xdr:col>3</xdr:col>
                    <xdr:colOff>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3" name="Check Box 27">
              <controlPr defaultSize="0" autoFill="0" autoLine="0" autoPict="0">
                <anchor moveWithCells="1">
                  <from>
                    <xdr:col>2</xdr:col>
                    <xdr:colOff>285750</xdr:colOff>
                    <xdr:row>3</xdr:row>
                    <xdr:rowOff>171450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4" name="Check Box 35">
              <controlPr defaultSize="0" autoFill="0" autoLine="0" autoPict="0">
                <anchor moveWithCells="1">
                  <from>
                    <xdr:col>3</xdr:col>
                    <xdr:colOff>285750</xdr:colOff>
                    <xdr:row>5</xdr:row>
                    <xdr:rowOff>0</xdr:rowOff>
                  </from>
                  <to>
                    <xdr:col>3</xdr:col>
                    <xdr:colOff>866775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5" name="Check Box 36">
              <controlPr defaultSize="0" autoFill="0" autoLine="0" autoPict="0">
                <anchor moveWithCells="1">
                  <from>
                    <xdr:col>3</xdr:col>
                    <xdr:colOff>285750</xdr:colOff>
                    <xdr:row>3</xdr:row>
                    <xdr:rowOff>0</xdr:rowOff>
                  </from>
                  <to>
                    <xdr:col>3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6" name="Check Box 38">
              <controlPr defaultSize="0" autoFill="0" autoLine="0" autoPict="0">
                <anchor moveWithCells="1">
                  <from>
                    <xdr:col>3</xdr:col>
                    <xdr:colOff>285750</xdr:colOff>
                    <xdr:row>0</xdr:row>
                    <xdr:rowOff>171450</xdr:rowOff>
                  </from>
                  <to>
                    <xdr:col>3</xdr:col>
                    <xdr:colOff>866775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17" name="Check Box 39">
              <controlPr defaultSize="0" autoFill="0" autoLine="0" autoPict="0">
                <anchor moveWithCells="1">
                  <from>
                    <xdr:col>3</xdr:col>
                    <xdr:colOff>285750</xdr:colOff>
                    <xdr:row>3</xdr:row>
                    <xdr:rowOff>171450</xdr:rowOff>
                  </from>
                  <to>
                    <xdr:col>3</xdr:col>
                    <xdr:colOff>866775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8" name="Check Box 47">
              <controlPr defaultSize="0" autoFill="0" autoLine="0" autoPict="0">
                <anchor moveWithCells="1">
                  <from>
                    <xdr:col>4</xdr:col>
                    <xdr:colOff>285750</xdr:colOff>
                    <xdr:row>5</xdr:row>
                    <xdr:rowOff>0</xdr:rowOff>
                  </from>
                  <to>
                    <xdr:col>4</xdr:col>
                    <xdr:colOff>866775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9" name="Check Box 48">
              <controlPr defaultSize="0" autoFill="0" autoLine="0" autoPict="0">
                <anchor moveWithCells="1">
                  <from>
                    <xdr:col>4</xdr:col>
                    <xdr:colOff>285750</xdr:colOff>
                    <xdr:row>3</xdr:row>
                    <xdr:rowOff>0</xdr:rowOff>
                  </from>
                  <to>
                    <xdr:col>4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20" name="Check Box 50">
              <controlPr defaultSize="0" autoFill="0" autoLine="0" autoPict="0">
                <anchor moveWithCells="1">
                  <from>
                    <xdr:col>4</xdr:col>
                    <xdr:colOff>285750</xdr:colOff>
                    <xdr:row>0</xdr:row>
                    <xdr:rowOff>171450</xdr:rowOff>
                  </from>
                  <to>
                    <xdr:col>4</xdr:col>
                    <xdr:colOff>866775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21" name="Check Box 51">
              <controlPr defaultSize="0" autoFill="0" autoLine="0" autoPict="0">
                <anchor moveWithCells="1">
                  <from>
                    <xdr:col>4</xdr:col>
                    <xdr:colOff>285750</xdr:colOff>
                    <xdr:row>3</xdr:row>
                    <xdr:rowOff>171450</xdr:rowOff>
                  </from>
                  <to>
                    <xdr:col>4</xdr:col>
                    <xdr:colOff>866775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22" name="Check Box 59">
              <controlPr defaultSize="0" autoFill="0" autoLine="0" autoPict="0">
                <anchor moveWithCells="1">
                  <from>
                    <xdr:col>5</xdr:col>
                    <xdr:colOff>285750</xdr:colOff>
                    <xdr:row>5</xdr:row>
                    <xdr:rowOff>0</xdr:rowOff>
                  </from>
                  <to>
                    <xdr:col>5</xdr:col>
                    <xdr:colOff>857250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23" name="Check Box 60">
              <controlPr defaultSize="0" autoFill="0" autoLine="0" autoPict="0">
                <anchor moveWithCells="1">
                  <from>
                    <xdr:col>5</xdr:col>
                    <xdr:colOff>285750</xdr:colOff>
                    <xdr:row>3</xdr:row>
                    <xdr:rowOff>0</xdr:rowOff>
                  </from>
                  <to>
                    <xdr:col>5</xdr:col>
                    <xdr:colOff>857250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24" name="Check Box 62">
              <controlPr defaultSize="0" autoFill="0" autoLine="0" autoPict="0">
                <anchor moveWithCells="1">
                  <from>
                    <xdr:col>5</xdr:col>
                    <xdr:colOff>285750</xdr:colOff>
                    <xdr:row>0</xdr:row>
                    <xdr:rowOff>171450</xdr:rowOff>
                  </from>
                  <to>
                    <xdr:col>5</xdr:col>
                    <xdr:colOff>857250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25" name="Check Box 63">
              <controlPr defaultSize="0" autoFill="0" autoLine="0" autoPict="0">
                <anchor moveWithCells="1">
                  <from>
                    <xdr:col>5</xdr:col>
                    <xdr:colOff>285750</xdr:colOff>
                    <xdr:row>3</xdr:row>
                    <xdr:rowOff>171450</xdr:rowOff>
                  </from>
                  <to>
                    <xdr:col>5</xdr:col>
                    <xdr:colOff>857250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6" name="Check Box 71">
              <controlPr defaultSize="0" autoFill="0" autoLine="0" autoPict="0">
                <anchor moveWithCells="1">
                  <from>
                    <xdr:col>6</xdr:col>
                    <xdr:colOff>285750</xdr:colOff>
                    <xdr:row>5</xdr:row>
                    <xdr:rowOff>0</xdr:rowOff>
                  </from>
                  <to>
                    <xdr:col>6</xdr:col>
                    <xdr:colOff>866775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7" name="Check Box 72">
              <controlPr defaultSize="0" autoFill="0" autoLine="0" autoPict="0">
                <anchor moveWithCells="1">
                  <from>
                    <xdr:col>6</xdr:col>
                    <xdr:colOff>285750</xdr:colOff>
                    <xdr:row>3</xdr:row>
                    <xdr:rowOff>0</xdr:rowOff>
                  </from>
                  <to>
                    <xdr:col>6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8" name="Check Box 74">
              <controlPr defaultSize="0" autoFill="0" autoLine="0" autoPict="0">
                <anchor moveWithCells="1">
                  <from>
                    <xdr:col>6</xdr:col>
                    <xdr:colOff>285750</xdr:colOff>
                    <xdr:row>0</xdr:row>
                    <xdr:rowOff>171450</xdr:rowOff>
                  </from>
                  <to>
                    <xdr:col>6</xdr:col>
                    <xdr:colOff>866775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9" name="Check Box 75">
              <controlPr defaultSize="0" autoFill="0" autoLine="0" autoPict="0">
                <anchor moveWithCells="1">
                  <from>
                    <xdr:col>6</xdr:col>
                    <xdr:colOff>285750</xdr:colOff>
                    <xdr:row>3</xdr:row>
                    <xdr:rowOff>171450</xdr:rowOff>
                  </from>
                  <to>
                    <xdr:col>6</xdr:col>
                    <xdr:colOff>866775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30" name="Check Box 83">
              <controlPr defaultSize="0" autoFill="0" autoLine="0" autoPict="0">
                <anchor moveWithCells="1">
                  <from>
                    <xdr:col>7</xdr:col>
                    <xdr:colOff>285750</xdr:colOff>
                    <xdr:row>5</xdr:row>
                    <xdr:rowOff>0</xdr:rowOff>
                  </from>
                  <to>
                    <xdr:col>8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31" name="Check Box 84">
              <controlPr defaultSize="0" autoFill="0" autoLine="0" autoPict="0">
                <anchor moveWithCells="1">
                  <from>
                    <xdr:col>7</xdr:col>
                    <xdr:colOff>285750</xdr:colOff>
                    <xdr:row>3</xdr:row>
                    <xdr:rowOff>0</xdr:rowOff>
                  </from>
                  <to>
                    <xdr:col>8</xdr:col>
                    <xdr:colOff>19050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2" name="Check Box 86">
              <controlPr defaultSize="0" autoFill="0" autoLine="0" autoPict="0">
                <anchor moveWithCells="1">
                  <from>
                    <xdr:col>7</xdr:col>
                    <xdr:colOff>285750</xdr:colOff>
                    <xdr:row>0</xdr:row>
                    <xdr:rowOff>171450</xdr:rowOff>
                  </from>
                  <to>
                    <xdr:col>8</xdr:col>
                    <xdr:colOff>19050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3" name="Check Box 87">
              <controlPr defaultSize="0" autoFill="0" autoLine="0" autoPict="0">
                <anchor moveWithCells="1">
                  <from>
                    <xdr:col>7</xdr:col>
                    <xdr:colOff>285750</xdr:colOff>
                    <xdr:row>3</xdr:row>
                    <xdr:rowOff>171450</xdr:rowOff>
                  </from>
                  <to>
                    <xdr:col>8</xdr:col>
                    <xdr:colOff>19050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4" name="Check Box 93">
              <controlPr defaultSize="0" autoFill="0" autoLine="0" autoPict="0">
                <anchor moveWithCells="1">
                  <from>
                    <xdr:col>2</xdr:col>
                    <xdr:colOff>285750</xdr:colOff>
                    <xdr:row>0</xdr:row>
                    <xdr:rowOff>171450</xdr:rowOff>
                  </from>
                  <to>
                    <xdr:col>3</xdr:col>
                    <xdr:colOff>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35" name="Check Box 96">
              <controlPr defaultSize="0" autoFill="0" autoLine="0" autoPict="0">
                <anchor moveWithCells="1">
                  <from>
                    <xdr:col>3</xdr:col>
                    <xdr:colOff>285750</xdr:colOff>
                    <xdr:row>0</xdr:row>
                    <xdr:rowOff>171450</xdr:rowOff>
                  </from>
                  <to>
                    <xdr:col>3</xdr:col>
                    <xdr:colOff>866775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36" name="Check Box 99">
              <controlPr defaultSize="0" autoFill="0" autoLine="0" autoPict="0">
                <anchor moveWithCells="1">
                  <from>
                    <xdr:col>4</xdr:col>
                    <xdr:colOff>285750</xdr:colOff>
                    <xdr:row>0</xdr:row>
                    <xdr:rowOff>171450</xdr:rowOff>
                  </from>
                  <to>
                    <xdr:col>4</xdr:col>
                    <xdr:colOff>866775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37" name="Check Box 102">
              <controlPr defaultSize="0" autoFill="0" autoLine="0" autoPict="0">
                <anchor moveWithCells="1">
                  <from>
                    <xdr:col>5</xdr:col>
                    <xdr:colOff>285750</xdr:colOff>
                    <xdr:row>0</xdr:row>
                    <xdr:rowOff>171450</xdr:rowOff>
                  </from>
                  <to>
                    <xdr:col>5</xdr:col>
                    <xdr:colOff>857250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38" name="Check Box 105">
              <controlPr defaultSize="0" autoFill="0" autoLine="0" autoPict="0">
                <anchor moveWithCells="1">
                  <from>
                    <xdr:col>6</xdr:col>
                    <xdr:colOff>285750</xdr:colOff>
                    <xdr:row>0</xdr:row>
                    <xdr:rowOff>171450</xdr:rowOff>
                  </from>
                  <to>
                    <xdr:col>6</xdr:col>
                    <xdr:colOff>866775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39" name="Check Box 108">
              <controlPr defaultSize="0" autoFill="0" autoLine="0" autoPict="0">
                <anchor moveWithCells="1">
                  <from>
                    <xdr:col>7</xdr:col>
                    <xdr:colOff>285750</xdr:colOff>
                    <xdr:row>0</xdr:row>
                    <xdr:rowOff>171450</xdr:rowOff>
                  </from>
                  <to>
                    <xdr:col>8</xdr:col>
                    <xdr:colOff>19050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40" name="Check Box 132">
              <controlPr defaultSize="0" autoFill="0" autoLine="0" autoPict="0">
                <anchor moveWithCells="1">
                  <from>
                    <xdr:col>1</xdr:col>
                    <xdr:colOff>285750</xdr:colOff>
                    <xdr:row>6</xdr:row>
                    <xdr:rowOff>0</xdr:rowOff>
                  </from>
                  <to>
                    <xdr:col>1</xdr:col>
                    <xdr:colOff>866775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41" name="Check Box 133">
              <controlPr defaultSize="0" autoFill="0" autoLine="0" autoPict="0">
                <anchor moveWithCells="1">
                  <from>
                    <xdr:col>2</xdr:col>
                    <xdr:colOff>285750</xdr:colOff>
                    <xdr:row>6</xdr:row>
                    <xdr:rowOff>0</xdr:rowOff>
                  </from>
                  <to>
                    <xdr:col>3</xdr:col>
                    <xdr:colOff>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42" name="Check Box 134">
              <controlPr defaultSize="0" autoFill="0" autoLine="0" autoPict="0">
                <anchor moveWithCells="1">
                  <from>
                    <xdr:col>3</xdr:col>
                    <xdr:colOff>285750</xdr:colOff>
                    <xdr:row>6</xdr:row>
                    <xdr:rowOff>0</xdr:rowOff>
                  </from>
                  <to>
                    <xdr:col>3</xdr:col>
                    <xdr:colOff>866775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43" name="Check Box 135">
              <controlPr defaultSize="0" autoFill="0" autoLine="0" autoPict="0">
                <anchor moveWithCells="1">
                  <from>
                    <xdr:col>4</xdr:col>
                    <xdr:colOff>285750</xdr:colOff>
                    <xdr:row>6</xdr:row>
                    <xdr:rowOff>0</xdr:rowOff>
                  </from>
                  <to>
                    <xdr:col>4</xdr:col>
                    <xdr:colOff>866775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44" name="Check Box 136">
              <controlPr defaultSize="0" autoFill="0" autoLine="0" autoPict="0">
                <anchor moveWithCells="1">
                  <from>
                    <xdr:col>5</xdr:col>
                    <xdr:colOff>285750</xdr:colOff>
                    <xdr:row>6</xdr:row>
                    <xdr:rowOff>0</xdr:rowOff>
                  </from>
                  <to>
                    <xdr:col>5</xdr:col>
                    <xdr:colOff>857250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45" name="Check Box 137">
              <controlPr defaultSize="0" autoFill="0" autoLine="0" autoPict="0">
                <anchor moveWithCells="1">
                  <from>
                    <xdr:col>6</xdr:col>
                    <xdr:colOff>285750</xdr:colOff>
                    <xdr:row>6</xdr:row>
                    <xdr:rowOff>0</xdr:rowOff>
                  </from>
                  <to>
                    <xdr:col>6</xdr:col>
                    <xdr:colOff>866775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46" name="Check Box 138">
              <controlPr defaultSize="0" autoFill="0" autoLine="0" autoPict="0">
                <anchor moveWithCells="1">
                  <from>
                    <xdr:col>7</xdr:col>
                    <xdr:colOff>285750</xdr:colOff>
                    <xdr:row>6</xdr:row>
                    <xdr:rowOff>0</xdr:rowOff>
                  </from>
                  <to>
                    <xdr:col>8</xdr:col>
                    <xdr:colOff>19050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47" name="Check Box 139">
              <controlPr defaultSize="0" autoFill="0" autoLine="0" autoPict="0">
                <anchor moveWithCells="1">
                  <from>
                    <xdr:col>1</xdr:col>
                    <xdr:colOff>285750</xdr:colOff>
                    <xdr:row>7</xdr:row>
                    <xdr:rowOff>0</xdr:rowOff>
                  </from>
                  <to>
                    <xdr:col>1</xdr:col>
                    <xdr:colOff>866775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48" name="Check Box 140">
              <controlPr defaultSize="0" autoFill="0" autoLine="0" autoPict="0">
                <anchor moveWithCells="1">
                  <from>
                    <xdr:col>2</xdr:col>
                    <xdr:colOff>285750</xdr:colOff>
                    <xdr:row>7</xdr:row>
                    <xdr:rowOff>0</xdr:rowOff>
                  </from>
                  <to>
                    <xdr:col>3</xdr:col>
                    <xdr:colOff>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49" name="Check Box 141">
              <controlPr defaultSize="0" autoFill="0" autoLine="0" autoPict="0">
                <anchor moveWithCells="1">
                  <from>
                    <xdr:col>3</xdr:col>
                    <xdr:colOff>285750</xdr:colOff>
                    <xdr:row>7</xdr:row>
                    <xdr:rowOff>0</xdr:rowOff>
                  </from>
                  <to>
                    <xdr:col>3</xdr:col>
                    <xdr:colOff>866775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50" name="Check Box 142">
              <controlPr defaultSize="0" autoFill="0" autoLine="0" autoPict="0">
                <anchor moveWithCells="1">
                  <from>
                    <xdr:col>4</xdr:col>
                    <xdr:colOff>285750</xdr:colOff>
                    <xdr:row>7</xdr:row>
                    <xdr:rowOff>0</xdr:rowOff>
                  </from>
                  <to>
                    <xdr:col>4</xdr:col>
                    <xdr:colOff>866775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51" name="Check Box 143">
              <controlPr defaultSize="0" autoFill="0" autoLine="0" autoPict="0">
                <anchor moveWithCells="1">
                  <from>
                    <xdr:col>5</xdr:col>
                    <xdr:colOff>285750</xdr:colOff>
                    <xdr:row>7</xdr:row>
                    <xdr:rowOff>0</xdr:rowOff>
                  </from>
                  <to>
                    <xdr:col>5</xdr:col>
                    <xdr:colOff>857250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52" name="Check Box 144">
              <controlPr defaultSize="0" autoFill="0" autoLine="0" autoPict="0">
                <anchor moveWithCells="1">
                  <from>
                    <xdr:col>6</xdr:col>
                    <xdr:colOff>285750</xdr:colOff>
                    <xdr:row>7</xdr:row>
                    <xdr:rowOff>0</xdr:rowOff>
                  </from>
                  <to>
                    <xdr:col>6</xdr:col>
                    <xdr:colOff>866775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53" name="Check Box 145">
              <controlPr defaultSize="0" autoFill="0" autoLine="0" autoPict="0">
                <anchor moveWithCells="1">
                  <from>
                    <xdr:col>7</xdr:col>
                    <xdr:colOff>285750</xdr:colOff>
                    <xdr:row>7</xdr:row>
                    <xdr:rowOff>0</xdr:rowOff>
                  </from>
                  <to>
                    <xdr:col>8</xdr:col>
                    <xdr:colOff>19050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54" name="Check Box 206">
              <controlPr defaultSize="0" autoFill="0" autoLine="0" autoPict="0">
                <anchor moveWithCells="1">
                  <from>
                    <xdr:col>1</xdr:col>
                    <xdr:colOff>285750</xdr:colOff>
                    <xdr:row>1</xdr:row>
                    <xdr:rowOff>171450</xdr:rowOff>
                  </from>
                  <to>
                    <xdr:col>1</xdr:col>
                    <xdr:colOff>866775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55" name="Check Box 207">
              <controlPr defaultSize="0" autoFill="0" autoLine="0" autoPict="0">
                <anchor moveWithCells="1">
                  <from>
                    <xdr:col>1</xdr:col>
                    <xdr:colOff>285750</xdr:colOff>
                    <xdr:row>1</xdr:row>
                    <xdr:rowOff>171450</xdr:rowOff>
                  </from>
                  <to>
                    <xdr:col>1</xdr:col>
                    <xdr:colOff>866775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56" name="Check Box 208">
              <controlPr defaultSize="0" autoFill="0" autoLine="0" autoPict="0">
                <anchor moveWithCells="1">
                  <from>
                    <xdr:col>2</xdr:col>
                    <xdr:colOff>285750</xdr:colOff>
                    <xdr:row>1</xdr:row>
                    <xdr:rowOff>171450</xdr:rowOff>
                  </from>
                  <to>
                    <xdr:col>3</xdr:col>
                    <xdr:colOff>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57" name="Check Box 209">
              <controlPr defaultSize="0" autoFill="0" autoLine="0" autoPict="0">
                <anchor moveWithCells="1">
                  <from>
                    <xdr:col>3</xdr:col>
                    <xdr:colOff>285750</xdr:colOff>
                    <xdr:row>1</xdr:row>
                    <xdr:rowOff>171450</xdr:rowOff>
                  </from>
                  <to>
                    <xdr:col>3</xdr:col>
                    <xdr:colOff>866775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58" name="Check Box 210">
              <controlPr defaultSize="0" autoFill="0" autoLine="0" autoPict="0">
                <anchor moveWithCells="1">
                  <from>
                    <xdr:col>4</xdr:col>
                    <xdr:colOff>285750</xdr:colOff>
                    <xdr:row>1</xdr:row>
                    <xdr:rowOff>171450</xdr:rowOff>
                  </from>
                  <to>
                    <xdr:col>4</xdr:col>
                    <xdr:colOff>866775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59" name="Check Box 211">
              <controlPr defaultSize="0" autoFill="0" autoLine="0" autoPict="0">
                <anchor moveWithCells="1">
                  <from>
                    <xdr:col>5</xdr:col>
                    <xdr:colOff>285750</xdr:colOff>
                    <xdr:row>1</xdr:row>
                    <xdr:rowOff>171450</xdr:rowOff>
                  </from>
                  <to>
                    <xdr:col>5</xdr:col>
                    <xdr:colOff>857250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60" name="Check Box 212">
              <controlPr defaultSize="0" autoFill="0" autoLine="0" autoPict="0">
                <anchor moveWithCells="1">
                  <from>
                    <xdr:col>6</xdr:col>
                    <xdr:colOff>285750</xdr:colOff>
                    <xdr:row>1</xdr:row>
                    <xdr:rowOff>171450</xdr:rowOff>
                  </from>
                  <to>
                    <xdr:col>6</xdr:col>
                    <xdr:colOff>866775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61" name="Check Box 213">
              <controlPr defaultSize="0" autoFill="0" autoLine="0" autoPict="0">
                <anchor moveWithCells="1">
                  <from>
                    <xdr:col>7</xdr:col>
                    <xdr:colOff>285750</xdr:colOff>
                    <xdr:row>1</xdr:row>
                    <xdr:rowOff>171450</xdr:rowOff>
                  </from>
                  <to>
                    <xdr:col>8</xdr:col>
                    <xdr:colOff>19050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62" name="Check Box 214">
              <controlPr defaultSize="0" autoFill="0" autoLine="0" autoPict="0">
                <anchor moveWithCells="1">
                  <from>
                    <xdr:col>2</xdr:col>
                    <xdr:colOff>285750</xdr:colOff>
                    <xdr:row>1</xdr:row>
                    <xdr:rowOff>171450</xdr:rowOff>
                  </from>
                  <to>
                    <xdr:col>3</xdr:col>
                    <xdr:colOff>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63" name="Check Box 215">
              <controlPr defaultSize="0" autoFill="0" autoLine="0" autoPict="0">
                <anchor moveWithCells="1">
                  <from>
                    <xdr:col>3</xdr:col>
                    <xdr:colOff>285750</xdr:colOff>
                    <xdr:row>1</xdr:row>
                    <xdr:rowOff>171450</xdr:rowOff>
                  </from>
                  <to>
                    <xdr:col>3</xdr:col>
                    <xdr:colOff>866775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64" name="Check Box 216">
              <controlPr defaultSize="0" autoFill="0" autoLine="0" autoPict="0">
                <anchor moveWithCells="1">
                  <from>
                    <xdr:col>4</xdr:col>
                    <xdr:colOff>285750</xdr:colOff>
                    <xdr:row>1</xdr:row>
                    <xdr:rowOff>171450</xdr:rowOff>
                  </from>
                  <to>
                    <xdr:col>4</xdr:col>
                    <xdr:colOff>866775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65" name="Check Box 217">
              <controlPr defaultSize="0" autoFill="0" autoLine="0" autoPict="0">
                <anchor moveWithCells="1">
                  <from>
                    <xdr:col>5</xdr:col>
                    <xdr:colOff>285750</xdr:colOff>
                    <xdr:row>1</xdr:row>
                    <xdr:rowOff>171450</xdr:rowOff>
                  </from>
                  <to>
                    <xdr:col>5</xdr:col>
                    <xdr:colOff>857250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66" name="Check Box 218">
              <controlPr defaultSize="0" autoFill="0" autoLine="0" autoPict="0">
                <anchor moveWithCells="1">
                  <from>
                    <xdr:col>6</xdr:col>
                    <xdr:colOff>285750</xdr:colOff>
                    <xdr:row>1</xdr:row>
                    <xdr:rowOff>171450</xdr:rowOff>
                  </from>
                  <to>
                    <xdr:col>6</xdr:col>
                    <xdr:colOff>866775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67" name="Check Box 219">
              <controlPr defaultSize="0" autoFill="0" autoLine="0" autoPict="0">
                <anchor moveWithCells="1">
                  <from>
                    <xdr:col>7</xdr:col>
                    <xdr:colOff>285750</xdr:colOff>
                    <xdr:row>1</xdr:row>
                    <xdr:rowOff>171450</xdr:rowOff>
                  </from>
                  <to>
                    <xdr:col>8</xdr:col>
                    <xdr:colOff>19050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68" name="Check Box 261">
              <controlPr defaultSize="0" autoFill="0" autoLine="0" autoPict="0">
                <anchor moveWithCells="1">
                  <from>
                    <xdr:col>1</xdr:col>
                    <xdr:colOff>285750</xdr:colOff>
                    <xdr:row>3</xdr:row>
                    <xdr:rowOff>0</xdr:rowOff>
                  </from>
                  <to>
                    <xdr:col>1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69" name="Check Box 262">
              <controlPr defaultSize="0" autoFill="0" autoLine="0" autoPict="0">
                <anchor moveWithCells="1">
                  <from>
                    <xdr:col>2</xdr:col>
                    <xdr:colOff>285750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70" name="Check Box 263">
              <controlPr defaultSize="0" autoFill="0" autoLine="0" autoPict="0">
                <anchor moveWithCells="1">
                  <from>
                    <xdr:col>2</xdr:col>
                    <xdr:colOff>285750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71" name="Check Box 264">
              <controlPr defaultSize="0" autoFill="0" autoLine="0" autoPict="0">
                <anchor moveWithCells="1">
                  <from>
                    <xdr:col>3</xdr:col>
                    <xdr:colOff>285750</xdr:colOff>
                    <xdr:row>3</xdr:row>
                    <xdr:rowOff>0</xdr:rowOff>
                  </from>
                  <to>
                    <xdr:col>3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72" name="Check Box 265">
              <controlPr defaultSize="0" autoFill="0" autoLine="0" autoPict="0">
                <anchor moveWithCells="1">
                  <from>
                    <xdr:col>3</xdr:col>
                    <xdr:colOff>285750</xdr:colOff>
                    <xdr:row>3</xdr:row>
                    <xdr:rowOff>0</xdr:rowOff>
                  </from>
                  <to>
                    <xdr:col>3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73" name="Check Box 266">
              <controlPr defaultSize="0" autoFill="0" autoLine="0" autoPict="0">
                <anchor moveWithCells="1">
                  <from>
                    <xdr:col>4</xdr:col>
                    <xdr:colOff>285750</xdr:colOff>
                    <xdr:row>3</xdr:row>
                    <xdr:rowOff>0</xdr:rowOff>
                  </from>
                  <to>
                    <xdr:col>4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74" name="Check Box 267">
              <controlPr defaultSize="0" autoFill="0" autoLine="0" autoPict="0">
                <anchor moveWithCells="1">
                  <from>
                    <xdr:col>4</xdr:col>
                    <xdr:colOff>285750</xdr:colOff>
                    <xdr:row>3</xdr:row>
                    <xdr:rowOff>0</xdr:rowOff>
                  </from>
                  <to>
                    <xdr:col>4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75" name="Check Box 268">
              <controlPr defaultSize="0" autoFill="0" autoLine="0" autoPict="0">
                <anchor moveWithCells="1">
                  <from>
                    <xdr:col>5</xdr:col>
                    <xdr:colOff>285750</xdr:colOff>
                    <xdr:row>3</xdr:row>
                    <xdr:rowOff>0</xdr:rowOff>
                  </from>
                  <to>
                    <xdr:col>5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76" name="Check Box 269">
              <controlPr defaultSize="0" autoFill="0" autoLine="0" autoPict="0">
                <anchor moveWithCells="1">
                  <from>
                    <xdr:col>5</xdr:col>
                    <xdr:colOff>285750</xdr:colOff>
                    <xdr:row>3</xdr:row>
                    <xdr:rowOff>0</xdr:rowOff>
                  </from>
                  <to>
                    <xdr:col>5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77" name="Check Box 270">
              <controlPr defaultSize="0" autoFill="0" autoLine="0" autoPict="0">
                <anchor moveWithCells="1">
                  <from>
                    <xdr:col>6</xdr:col>
                    <xdr:colOff>285750</xdr:colOff>
                    <xdr:row>3</xdr:row>
                    <xdr:rowOff>0</xdr:rowOff>
                  </from>
                  <to>
                    <xdr:col>6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78" name="Check Box 271">
              <controlPr defaultSize="0" autoFill="0" autoLine="0" autoPict="0">
                <anchor moveWithCells="1">
                  <from>
                    <xdr:col>6</xdr:col>
                    <xdr:colOff>285750</xdr:colOff>
                    <xdr:row>3</xdr:row>
                    <xdr:rowOff>0</xdr:rowOff>
                  </from>
                  <to>
                    <xdr:col>6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79" name="Check Box 272">
              <controlPr defaultSize="0" autoFill="0" autoLine="0" autoPict="0">
                <anchor moveWithCells="1">
                  <from>
                    <xdr:col>1</xdr:col>
                    <xdr:colOff>285750</xdr:colOff>
                    <xdr:row>3</xdr:row>
                    <xdr:rowOff>0</xdr:rowOff>
                  </from>
                  <to>
                    <xdr:col>1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80" name="Check Box 273">
              <controlPr defaultSize="0" autoFill="0" autoLine="0" autoPict="0">
                <anchor moveWithCells="1">
                  <from>
                    <xdr:col>2</xdr:col>
                    <xdr:colOff>285750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81" name="Check Box 274">
              <controlPr defaultSize="0" autoFill="0" autoLine="0" autoPict="0">
                <anchor moveWithCells="1">
                  <from>
                    <xdr:col>3</xdr:col>
                    <xdr:colOff>285750</xdr:colOff>
                    <xdr:row>3</xdr:row>
                    <xdr:rowOff>0</xdr:rowOff>
                  </from>
                  <to>
                    <xdr:col>3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82" name="Check Box 275">
              <controlPr defaultSize="0" autoFill="0" autoLine="0" autoPict="0">
                <anchor moveWithCells="1">
                  <from>
                    <xdr:col>4</xdr:col>
                    <xdr:colOff>285750</xdr:colOff>
                    <xdr:row>3</xdr:row>
                    <xdr:rowOff>0</xdr:rowOff>
                  </from>
                  <to>
                    <xdr:col>4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83" name="Check Box 276">
              <controlPr defaultSize="0" autoFill="0" autoLine="0" autoPict="0">
                <anchor moveWithCells="1">
                  <from>
                    <xdr:col>5</xdr:col>
                    <xdr:colOff>285750</xdr:colOff>
                    <xdr:row>3</xdr:row>
                    <xdr:rowOff>0</xdr:rowOff>
                  </from>
                  <to>
                    <xdr:col>5</xdr:col>
                    <xdr:colOff>847725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84" name="Check Box 277">
              <controlPr defaultSize="0" autoFill="0" autoLine="0" autoPict="0">
                <anchor moveWithCells="1">
                  <from>
                    <xdr:col>6</xdr:col>
                    <xdr:colOff>285750</xdr:colOff>
                    <xdr:row>3</xdr:row>
                    <xdr:rowOff>0</xdr:rowOff>
                  </from>
                  <to>
                    <xdr:col>6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85" name="Check Box 278">
              <controlPr defaultSize="0" autoFill="0" autoLine="0" autoPict="0">
                <anchor moveWithCells="1">
                  <from>
                    <xdr:col>7</xdr:col>
                    <xdr:colOff>285750</xdr:colOff>
                    <xdr:row>3</xdr:row>
                    <xdr:rowOff>0</xdr:rowOff>
                  </from>
                  <to>
                    <xdr:col>8</xdr:col>
                    <xdr:colOff>9525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86" name="Check Box 279">
              <controlPr defaultSize="0" autoFill="0" autoLine="0" autoPict="0">
                <anchor moveWithCells="1">
                  <from>
                    <xdr:col>1</xdr:col>
                    <xdr:colOff>285750</xdr:colOff>
                    <xdr:row>3</xdr:row>
                    <xdr:rowOff>0</xdr:rowOff>
                  </from>
                  <to>
                    <xdr:col>1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87" name="Check Box 280">
              <controlPr defaultSize="0" autoFill="0" autoLine="0" autoPict="0">
                <anchor moveWithCells="1">
                  <from>
                    <xdr:col>2</xdr:col>
                    <xdr:colOff>285750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88" name="Check Box 281">
              <controlPr defaultSize="0" autoFill="0" autoLine="0" autoPict="0">
                <anchor moveWithCells="1">
                  <from>
                    <xdr:col>3</xdr:col>
                    <xdr:colOff>285750</xdr:colOff>
                    <xdr:row>3</xdr:row>
                    <xdr:rowOff>0</xdr:rowOff>
                  </from>
                  <to>
                    <xdr:col>3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89" name="Check Box 282">
              <controlPr defaultSize="0" autoFill="0" autoLine="0" autoPict="0">
                <anchor moveWithCells="1">
                  <from>
                    <xdr:col>4</xdr:col>
                    <xdr:colOff>285750</xdr:colOff>
                    <xdr:row>3</xdr:row>
                    <xdr:rowOff>0</xdr:rowOff>
                  </from>
                  <to>
                    <xdr:col>4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90" name="Check Box 283">
              <controlPr defaultSize="0" autoFill="0" autoLine="0" autoPict="0">
                <anchor moveWithCells="1">
                  <from>
                    <xdr:col>5</xdr:col>
                    <xdr:colOff>285750</xdr:colOff>
                    <xdr:row>3</xdr:row>
                    <xdr:rowOff>0</xdr:rowOff>
                  </from>
                  <to>
                    <xdr:col>5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91" name="Check Box 284">
              <controlPr defaultSize="0" autoFill="0" autoLine="0" autoPict="0">
                <anchor moveWithCells="1">
                  <from>
                    <xdr:col>6</xdr:col>
                    <xdr:colOff>285750</xdr:colOff>
                    <xdr:row>3</xdr:row>
                    <xdr:rowOff>0</xdr:rowOff>
                  </from>
                  <to>
                    <xdr:col>6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92" name="Check Box 285">
              <controlPr defaultSize="0" autoFill="0" autoLine="0" autoPict="0">
                <anchor moveWithCells="1">
                  <from>
                    <xdr:col>7</xdr:col>
                    <xdr:colOff>285750</xdr:colOff>
                    <xdr:row>3</xdr:row>
                    <xdr:rowOff>0</xdr:rowOff>
                  </from>
                  <to>
                    <xdr:col>8</xdr:col>
                    <xdr:colOff>9525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93" name="Check Box 286">
              <controlPr defaultSize="0" autoFill="0" autoLine="0" autoPict="0">
                <anchor moveWithCells="1">
                  <from>
                    <xdr:col>7</xdr:col>
                    <xdr:colOff>285750</xdr:colOff>
                    <xdr:row>3</xdr:row>
                    <xdr:rowOff>0</xdr:rowOff>
                  </from>
                  <to>
                    <xdr:col>8</xdr:col>
                    <xdr:colOff>9525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94" name="Check Box 287">
              <controlPr defaultSize="0" autoFill="0" autoLine="0" autoPict="0">
                <anchor moveWithCells="1">
                  <from>
                    <xdr:col>7</xdr:col>
                    <xdr:colOff>285750</xdr:colOff>
                    <xdr:row>3</xdr:row>
                    <xdr:rowOff>0</xdr:rowOff>
                  </from>
                  <to>
                    <xdr:col>8</xdr:col>
                    <xdr:colOff>9525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95" name="Check Box 288">
              <controlPr defaultSize="0" autoFill="0" autoLine="0" autoPict="0">
                <anchor moveWithCells="1">
                  <from>
                    <xdr:col>7</xdr:col>
                    <xdr:colOff>285750</xdr:colOff>
                    <xdr:row>3</xdr:row>
                    <xdr:rowOff>0</xdr:rowOff>
                  </from>
                  <to>
                    <xdr:col>8</xdr:col>
                    <xdr:colOff>9525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96" name="Check Box 289">
              <controlPr defaultSize="0" autoFill="0" autoLine="0" autoPict="0">
                <anchor moveWithCells="1">
                  <from>
                    <xdr:col>7</xdr:col>
                    <xdr:colOff>285750</xdr:colOff>
                    <xdr:row>3</xdr:row>
                    <xdr:rowOff>0</xdr:rowOff>
                  </from>
                  <to>
                    <xdr:col>8</xdr:col>
                    <xdr:colOff>9525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97" name="Check Box 290">
              <controlPr defaultSize="0" autoFill="0" autoLine="0" autoPict="0">
                <anchor moveWithCells="1">
                  <from>
                    <xdr:col>1</xdr:col>
                    <xdr:colOff>285750</xdr:colOff>
                    <xdr:row>3</xdr:row>
                    <xdr:rowOff>0</xdr:rowOff>
                  </from>
                  <to>
                    <xdr:col>1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98" name="Check Box 291">
              <controlPr defaultSize="0" autoFill="0" autoLine="0" autoPict="0">
                <anchor moveWithCells="1">
                  <from>
                    <xdr:col>2</xdr:col>
                    <xdr:colOff>285750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99" name="Check Box 292">
              <controlPr defaultSize="0" autoFill="0" autoLine="0" autoPict="0">
                <anchor moveWithCells="1">
                  <from>
                    <xdr:col>3</xdr:col>
                    <xdr:colOff>285750</xdr:colOff>
                    <xdr:row>3</xdr:row>
                    <xdr:rowOff>0</xdr:rowOff>
                  </from>
                  <to>
                    <xdr:col>3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100" name="Check Box 293">
              <controlPr defaultSize="0" autoFill="0" autoLine="0" autoPict="0">
                <anchor moveWithCells="1">
                  <from>
                    <xdr:col>4</xdr:col>
                    <xdr:colOff>285750</xdr:colOff>
                    <xdr:row>3</xdr:row>
                    <xdr:rowOff>0</xdr:rowOff>
                  </from>
                  <to>
                    <xdr:col>4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101" name="Check Box 294">
              <controlPr defaultSize="0" autoFill="0" autoLine="0" autoPict="0">
                <anchor moveWithCells="1">
                  <from>
                    <xdr:col>5</xdr:col>
                    <xdr:colOff>285750</xdr:colOff>
                    <xdr:row>3</xdr:row>
                    <xdr:rowOff>0</xdr:rowOff>
                  </from>
                  <to>
                    <xdr:col>5</xdr:col>
                    <xdr:colOff>847725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102" name="Check Box 295">
              <controlPr defaultSize="0" autoFill="0" autoLine="0" autoPict="0">
                <anchor moveWithCells="1">
                  <from>
                    <xdr:col>6</xdr:col>
                    <xdr:colOff>285750</xdr:colOff>
                    <xdr:row>3</xdr:row>
                    <xdr:rowOff>0</xdr:rowOff>
                  </from>
                  <to>
                    <xdr:col>6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103" name="Check Box 296">
              <controlPr defaultSize="0" autoFill="0" autoLine="0" autoPict="0">
                <anchor moveWithCells="1">
                  <from>
                    <xdr:col>7</xdr:col>
                    <xdr:colOff>285750</xdr:colOff>
                    <xdr:row>3</xdr:row>
                    <xdr:rowOff>0</xdr:rowOff>
                  </from>
                  <to>
                    <xdr:col>8</xdr:col>
                    <xdr:colOff>9525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104" name="Check Box 297">
              <controlPr defaultSize="0" autoFill="0" autoLine="0" autoPict="0">
                <anchor moveWithCells="1">
                  <from>
                    <xdr:col>1</xdr:col>
                    <xdr:colOff>285750</xdr:colOff>
                    <xdr:row>3</xdr:row>
                    <xdr:rowOff>0</xdr:rowOff>
                  </from>
                  <to>
                    <xdr:col>1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105" name="Check Box 298">
              <controlPr defaultSize="0" autoFill="0" autoLine="0" autoPict="0">
                <anchor moveWithCells="1">
                  <from>
                    <xdr:col>2</xdr:col>
                    <xdr:colOff>285750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106" name="Check Box 299">
              <controlPr defaultSize="0" autoFill="0" autoLine="0" autoPict="0">
                <anchor moveWithCells="1">
                  <from>
                    <xdr:col>3</xdr:col>
                    <xdr:colOff>285750</xdr:colOff>
                    <xdr:row>3</xdr:row>
                    <xdr:rowOff>0</xdr:rowOff>
                  </from>
                  <to>
                    <xdr:col>3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107" name="Check Box 300">
              <controlPr defaultSize="0" autoFill="0" autoLine="0" autoPict="0">
                <anchor moveWithCells="1">
                  <from>
                    <xdr:col>4</xdr:col>
                    <xdr:colOff>285750</xdr:colOff>
                    <xdr:row>3</xdr:row>
                    <xdr:rowOff>0</xdr:rowOff>
                  </from>
                  <to>
                    <xdr:col>4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108" name="Check Box 301">
              <controlPr defaultSize="0" autoFill="0" autoLine="0" autoPict="0">
                <anchor moveWithCells="1">
                  <from>
                    <xdr:col>5</xdr:col>
                    <xdr:colOff>285750</xdr:colOff>
                    <xdr:row>3</xdr:row>
                    <xdr:rowOff>0</xdr:rowOff>
                  </from>
                  <to>
                    <xdr:col>5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109" name="Check Box 302">
              <controlPr defaultSize="0" autoFill="0" autoLine="0" autoPict="0">
                <anchor moveWithCells="1">
                  <from>
                    <xdr:col>6</xdr:col>
                    <xdr:colOff>285750</xdr:colOff>
                    <xdr:row>3</xdr:row>
                    <xdr:rowOff>0</xdr:rowOff>
                  </from>
                  <to>
                    <xdr:col>6</xdr:col>
                    <xdr:colOff>866775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110" name="Check Box 303">
              <controlPr defaultSize="0" autoFill="0" autoLine="0" autoPict="0">
                <anchor moveWithCells="1">
                  <from>
                    <xdr:col>7</xdr:col>
                    <xdr:colOff>285750</xdr:colOff>
                    <xdr:row>3</xdr:row>
                    <xdr:rowOff>0</xdr:rowOff>
                  </from>
                  <to>
                    <xdr:col>8</xdr:col>
                    <xdr:colOff>9525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111" name="Check Box 318">
              <controlPr defaultSize="0" autoFill="0" autoLine="0" autoPict="0">
                <anchor moveWithCells="1">
                  <from>
                    <xdr:col>1</xdr:col>
                    <xdr:colOff>285750</xdr:colOff>
                    <xdr:row>6</xdr:row>
                    <xdr:rowOff>0</xdr:rowOff>
                  </from>
                  <to>
                    <xdr:col>1</xdr:col>
                    <xdr:colOff>866775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112" name="Check Box 319">
              <controlPr defaultSize="0" autoFill="0" autoLine="0" autoPict="0">
                <anchor moveWithCells="1">
                  <from>
                    <xdr:col>2</xdr:col>
                    <xdr:colOff>285750</xdr:colOff>
                    <xdr:row>6</xdr:row>
                    <xdr:rowOff>0</xdr:rowOff>
                  </from>
                  <to>
                    <xdr:col>3</xdr:col>
                    <xdr:colOff>19050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113" name="Check Box 320">
              <controlPr defaultSize="0" autoFill="0" autoLine="0" autoPict="0">
                <anchor moveWithCells="1">
                  <from>
                    <xdr:col>3</xdr:col>
                    <xdr:colOff>285750</xdr:colOff>
                    <xdr:row>6</xdr:row>
                    <xdr:rowOff>0</xdr:rowOff>
                  </from>
                  <to>
                    <xdr:col>3</xdr:col>
                    <xdr:colOff>866775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114" name="Check Box 321">
              <controlPr defaultSize="0" autoFill="0" autoLine="0" autoPict="0">
                <anchor moveWithCells="1">
                  <from>
                    <xdr:col>4</xdr:col>
                    <xdr:colOff>285750</xdr:colOff>
                    <xdr:row>6</xdr:row>
                    <xdr:rowOff>0</xdr:rowOff>
                  </from>
                  <to>
                    <xdr:col>4</xdr:col>
                    <xdr:colOff>866775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115" name="Check Box 322">
              <controlPr defaultSize="0" autoFill="0" autoLine="0" autoPict="0">
                <anchor moveWithCells="1">
                  <from>
                    <xdr:col>5</xdr:col>
                    <xdr:colOff>285750</xdr:colOff>
                    <xdr:row>6</xdr:row>
                    <xdr:rowOff>0</xdr:rowOff>
                  </from>
                  <to>
                    <xdr:col>5</xdr:col>
                    <xdr:colOff>866775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116" name="Check Box 323">
              <controlPr defaultSize="0" autoFill="0" autoLine="0" autoPict="0">
                <anchor moveWithCells="1">
                  <from>
                    <xdr:col>6</xdr:col>
                    <xdr:colOff>285750</xdr:colOff>
                    <xdr:row>6</xdr:row>
                    <xdr:rowOff>0</xdr:rowOff>
                  </from>
                  <to>
                    <xdr:col>6</xdr:col>
                    <xdr:colOff>866775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117" name="Check Box 324">
              <controlPr defaultSize="0" autoFill="0" autoLine="0" autoPict="0">
                <anchor moveWithCells="1">
                  <from>
                    <xdr:col>7</xdr:col>
                    <xdr:colOff>285750</xdr:colOff>
                    <xdr:row>6</xdr:row>
                    <xdr:rowOff>0</xdr:rowOff>
                  </from>
                  <to>
                    <xdr:col>8</xdr:col>
                    <xdr:colOff>28575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118" name="Check Box 325">
              <controlPr defaultSize="0" autoFill="0" autoLine="0" autoPict="0">
                <anchor moveWithCells="1">
                  <from>
                    <xdr:col>1</xdr:col>
                    <xdr:colOff>285750</xdr:colOff>
                    <xdr:row>7</xdr:row>
                    <xdr:rowOff>0</xdr:rowOff>
                  </from>
                  <to>
                    <xdr:col>1</xdr:col>
                    <xdr:colOff>866775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119" name="Check Box 326">
              <controlPr defaultSize="0" autoFill="0" autoLine="0" autoPict="0">
                <anchor moveWithCells="1">
                  <from>
                    <xdr:col>2</xdr:col>
                    <xdr:colOff>285750</xdr:colOff>
                    <xdr:row>7</xdr:row>
                    <xdr:rowOff>0</xdr:rowOff>
                  </from>
                  <to>
                    <xdr:col>3</xdr:col>
                    <xdr:colOff>19050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120" name="Check Box 327">
              <controlPr defaultSize="0" autoFill="0" autoLine="0" autoPict="0">
                <anchor moveWithCells="1">
                  <from>
                    <xdr:col>3</xdr:col>
                    <xdr:colOff>285750</xdr:colOff>
                    <xdr:row>7</xdr:row>
                    <xdr:rowOff>0</xdr:rowOff>
                  </from>
                  <to>
                    <xdr:col>3</xdr:col>
                    <xdr:colOff>866775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121" name="Check Box 328">
              <controlPr defaultSize="0" autoFill="0" autoLine="0" autoPict="0">
                <anchor moveWithCells="1">
                  <from>
                    <xdr:col>4</xdr:col>
                    <xdr:colOff>285750</xdr:colOff>
                    <xdr:row>7</xdr:row>
                    <xdr:rowOff>0</xdr:rowOff>
                  </from>
                  <to>
                    <xdr:col>4</xdr:col>
                    <xdr:colOff>866775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122" name="Check Box 329">
              <controlPr defaultSize="0" autoFill="0" autoLine="0" autoPict="0">
                <anchor moveWithCells="1">
                  <from>
                    <xdr:col>5</xdr:col>
                    <xdr:colOff>285750</xdr:colOff>
                    <xdr:row>7</xdr:row>
                    <xdr:rowOff>0</xdr:rowOff>
                  </from>
                  <to>
                    <xdr:col>5</xdr:col>
                    <xdr:colOff>866775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123" name="Check Box 330">
              <controlPr defaultSize="0" autoFill="0" autoLine="0" autoPict="0">
                <anchor moveWithCells="1">
                  <from>
                    <xdr:col>6</xdr:col>
                    <xdr:colOff>285750</xdr:colOff>
                    <xdr:row>7</xdr:row>
                    <xdr:rowOff>0</xdr:rowOff>
                  </from>
                  <to>
                    <xdr:col>6</xdr:col>
                    <xdr:colOff>866775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124" name="Check Box 331">
              <controlPr defaultSize="0" autoFill="0" autoLine="0" autoPict="0">
                <anchor moveWithCells="1">
                  <from>
                    <xdr:col>7</xdr:col>
                    <xdr:colOff>285750</xdr:colOff>
                    <xdr:row>7</xdr:row>
                    <xdr:rowOff>0</xdr:rowOff>
                  </from>
                  <to>
                    <xdr:col>8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125" name="Check Box 333">
              <controlPr defaultSize="0" autoFill="0" autoLine="0" autoPict="0">
                <anchor moveWithCells="1">
                  <from>
                    <xdr:col>1</xdr:col>
                    <xdr:colOff>285750</xdr:colOff>
                    <xdr:row>3</xdr:row>
                    <xdr:rowOff>171450</xdr:rowOff>
                  </from>
                  <to>
                    <xdr:col>1</xdr:col>
                    <xdr:colOff>866775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126" name="Check Box 334">
              <controlPr defaultSize="0" autoFill="0" autoLine="0" autoPict="0">
                <anchor moveWithCells="1">
                  <from>
                    <xdr:col>1</xdr:col>
                    <xdr:colOff>285750</xdr:colOff>
                    <xdr:row>3</xdr:row>
                    <xdr:rowOff>171450</xdr:rowOff>
                  </from>
                  <to>
                    <xdr:col>1</xdr:col>
                    <xdr:colOff>866775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127" name="Check Box 335">
              <controlPr defaultSize="0" autoFill="0" autoLine="0" autoPict="0">
                <anchor moveWithCells="1">
                  <from>
                    <xdr:col>2</xdr:col>
                    <xdr:colOff>285750</xdr:colOff>
                    <xdr:row>3</xdr:row>
                    <xdr:rowOff>171450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128" name="Check Box 336">
              <controlPr defaultSize="0" autoFill="0" autoLine="0" autoPict="0">
                <anchor moveWithCells="1">
                  <from>
                    <xdr:col>3</xdr:col>
                    <xdr:colOff>285750</xdr:colOff>
                    <xdr:row>3</xdr:row>
                    <xdr:rowOff>171450</xdr:rowOff>
                  </from>
                  <to>
                    <xdr:col>3</xdr:col>
                    <xdr:colOff>866775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129" name="Check Box 337">
              <controlPr defaultSize="0" autoFill="0" autoLine="0" autoPict="0">
                <anchor moveWithCells="1">
                  <from>
                    <xdr:col>4</xdr:col>
                    <xdr:colOff>285750</xdr:colOff>
                    <xdr:row>3</xdr:row>
                    <xdr:rowOff>171450</xdr:rowOff>
                  </from>
                  <to>
                    <xdr:col>4</xdr:col>
                    <xdr:colOff>866775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130" name="Check Box 338">
              <controlPr defaultSize="0" autoFill="0" autoLine="0" autoPict="0">
                <anchor moveWithCells="1">
                  <from>
                    <xdr:col>5</xdr:col>
                    <xdr:colOff>285750</xdr:colOff>
                    <xdr:row>3</xdr:row>
                    <xdr:rowOff>171450</xdr:rowOff>
                  </from>
                  <to>
                    <xdr:col>5</xdr:col>
                    <xdr:colOff>857250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131" name="Check Box 339">
              <controlPr defaultSize="0" autoFill="0" autoLine="0" autoPict="0">
                <anchor moveWithCells="1">
                  <from>
                    <xdr:col>6</xdr:col>
                    <xdr:colOff>285750</xdr:colOff>
                    <xdr:row>3</xdr:row>
                    <xdr:rowOff>171450</xdr:rowOff>
                  </from>
                  <to>
                    <xdr:col>6</xdr:col>
                    <xdr:colOff>866775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132" name="Check Box 340">
              <controlPr defaultSize="0" autoFill="0" autoLine="0" autoPict="0">
                <anchor moveWithCells="1">
                  <from>
                    <xdr:col>7</xdr:col>
                    <xdr:colOff>285750</xdr:colOff>
                    <xdr:row>3</xdr:row>
                    <xdr:rowOff>171450</xdr:rowOff>
                  </from>
                  <to>
                    <xdr:col>8</xdr:col>
                    <xdr:colOff>19050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133" name="Check Box 341">
              <controlPr defaultSize="0" autoFill="0" autoLine="0" autoPict="0">
                <anchor moveWithCells="1">
                  <from>
                    <xdr:col>2</xdr:col>
                    <xdr:colOff>285750</xdr:colOff>
                    <xdr:row>3</xdr:row>
                    <xdr:rowOff>171450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134" name="Check Box 342">
              <controlPr defaultSize="0" autoFill="0" autoLine="0" autoPict="0">
                <anchor moveWithCells="1">
                  <from>
                    <xdr:col>3</xdr:col>
                    <xdr:colOff>285750</xdr:colOff>
                    <xdr:row>3</xdr:row>
                    <xdr:rowOff>171450</xdr:rowOff>
                  </from>
                  <to>
                    <xdr:col>3</xdr:col>
                    <xdr:colOff>866775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135" name="Check Box 343">
              <controlPr defaultSize="0" autoFill="0" autoLine="0" autoPict="0">
                <anchor moveWithCells="1">
                  <from>
                    <xdr:col>4</xdr:col>
                    <xdr:colOff>285750</xdr:colOff>
                    <xdr:row>3</xdr:row>
                    <xdr:rowOff>171450</xdr:rowOff>
                  </from>
                  <to>
                    <xdr:col>4</xdr:col>
                    <xdr:colOff>866775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136" name="Check Box 344">
              <controlPr defaultSize="0" autoFill="0" autoLine="0" autoPict="0">
                <anchor moveWithCells="1">
                  <from>
                    <xdr:col>5</xdr:col>
                    <xdr:colOff>285750</xdr:colOff>
                    <xdr:row>3</xdr:row>
                    <xdr:rowOff>171450</xdr:rowOff>
                  </from>
                  <to>
                    <xdr:col>5</xdr:col>
                    <xdr:colOff>857250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137" name="Check Box 345">
              <controlPr defaultSize="0" autoFill="0" autoLine="0" autoPict="0">
                <anchor moveWithCells="1">
                  <from>
                    <xdr:col>6</xdr:col>
                    <xdr:colOff>285750</xdr:colOff>
                    <xdr:row>3</xdr:row>
                    <xdr:rowOff>171450</xdr:rowOff>
                  </from>
                  <to>
                    <xdr:col>6</xdr:col>
                    <xdr:colOff>866775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138" name="Check Box 346">
              <controlPr defaultSize="0" autoFill="0" autoLine="0" autoPict="0">
                <anchor moveWithCells="1">
                  <from>
                    <xdr:col>7</xdr:col>
                    <xdr:colOff>285750</xdr:colOff>
                    <xdr:row>3</xdr:row>
                    <xdr:rowOff>171450</xdr:rowOff>
                  </from>
                  <to>
                    <xdr:col>8</xdr:col>
                    <xdr:colOff>19050</xdr:colOff>
                    <xdr:row>4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tableParts count="1">
    <tablePart r:id="rId139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'Útvary ČSÚ'!$L$1:$L$14</xm:f>
          </x14:formula1>
          <xm:sqref>A9:A12</xm:sqref>
        </x14:dataValidation>
        <x14:dataValidation type="list" allowBlank="1" showInputMessage="1" showErrorMessage="1">
          <x14:formula1>
            <xm:f>'Útvary ČSÚ'!$L$1:$L$21</xm:f>
          </x14:formula1>
          <xm:sqref>A2:A8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A10" sqref="A10"/>
    </sheetView>
  </sheetViews>
  <sheetFormatPr defaultRowHeight="15" x14ac:dyDescent="0.25"/>
  <cols>
    <col min="1" max="1" width="26.28515625" style="2" customWidth="1"/>
    <col min="2" max="2" width="15" customWidth="1"/>
    <col min="3" max="3" width="13.7109375" style="49" customWidth="1"/>
    <col min="4" max="4" width="15" customWidth="1"/>
    <col min="5" max="5" width="16.42578125" customWidth="1"/>
  </cols>
  <sheetData>
    <row r="1" spans="1:5" ht="34.5" customHeight="1" thickBot="1" x14ac:dyDescent="0.3">
      <c r="A1" s="33" t="s">
        <v>344</v>
      </c>
      <c r="B1" s="34" t="s">
        <v>319</v>
      </c>
      <c r="C1" s="45" t="s">
        <v>315</v>
      </c>
      <c r="D1" s="33" t="s">
        <v>320</v>
      </c>
      <c r="E1" s="35" t="s">
        <v>321</v>
      </c>
    </row>
    <row r="2" spans="1:5" x14ac:dyDescent="0.25">
      <c r="A2" s="2" t="s">
        <v>317</v>
      </c>
      <c r="B2" s="17">
        <v>0</v>
      </c>
      <c r="C2" s="46">
        <v>0</v>
      </c>
      <c r="D2" s="17">
        <f>D3+D5+D10</f>
        <v>2904048</v>
      </c>
      <c r="E2" s="20">
        <v>1</v>
      </c>
    </row>
    <row r="3" spans="1:5" x14ac:dyDescent="0.25">
      <c r="A3" s="14" t="s">
        <v>318</v>
      </c>
      <c r="B3" s="18">
        <v>0</v>
      </c>
      <c r="C3" s="47">
        <v>0</v>
      </c>
      <c r="D3" s="18">
        <f>D4</f>
        <v>246528</v>
      </c>
      <c r="E3" s="21">
        <f>Rozpočet_projektu[[#This Row],[Částka celkem]]/D2</f>
        <v>8.4891158823821089E-2</v>
      </c>
    </row>
    <row r="4" spans="1:5" ht="30" x14ac:dyDescent="0.25">
      <c r="A4" s="2" t="s">
        <v>322</v>
      </c>
      <c r="B4" s="17">
        <v>20544</v>
      </c>
      <c r="C4" s="46">
        <v>12</v>
      </c>
      <c r="D4" s="17">
        <f>Rozpočet_projektu[[#This Row],[Cena jednotky]]*Rozpočet_projektu[[#This Row],[Počet jednotek]]</f>
        <v>246528</v>
      </c>
      <c r="E4" s="22">
        <f>Rozpočet_projektu[[#This Row],[Částka celkem]]/D2</f>
        <v>8.4891158823821089E-2</v>
      </c>
    </row>
    <row r="5" spans="1:5" x14ac:dyDescent="0.25">
      <c r="A5" s="15" t="s">
        <v>323</v>
      </c>
      <c r="B5" s="19">
        <v>0</v>
      </c>
      <c r="C5" s="48">
        <v>0</v>
      </c>
      <c r="D5" s="19">
        <f t="shared" ref="D5:D10" si="0">SUM(D6:D9)</f>
        <v>2628000</v>
      </c>
      <c r="E5" s="21">
        <f>Rozpočet_projektu[[#This Row],[Částka celkem]]/D2</f>
        <v>0.90494371993851341</v>
      </c>
    </row>
    <row r="6" spans="1:5" ht="30" x14ac:dyDescent="0.25">
      <c r="A6" s="2" t="s">
        <v>324</v>
      </c>
      <c r="B6" s="17">
        <v>730</v>
      </c>
      <c r="C6" s="46">
        <v>900</v>
      </c>
      <c r="D6" s="17">
        <f>Rozpočet_projektu[[#This Row],[Cena jednotky]]*Rozpočet_projektu[[#This Row],[Počet jednotek]]</f>
        <v>657000</v>
      </c>
      <c r="E6" s="22">
        <f>Rozpočet_projektu[[#This Row],[Částka celkem]]/D2</f>
        <v>0.22623592998462835</v>
      </c>
    </row>
    <row r="7" spans="1:5" ht="30" x14ac:dyDescent="0.25">
      <c r="A7" s="2" t="s">
        <v>325</v>
      </c>
      <c r="B7" s="17">
        <v>730</v>
      </c>
      <c r="C7" s="46">
        <v>900</v>
      </c>
      <c r="D7" s="17">
        <f>Rozpočet_projektu[[#This Row],[Cena jednotky]]*Rozpočet_projektu[[#This Row],[Počet jednotek]]</f>
        <v>657000</v>
      </c>
      <c r="E7" s="22">
        <f>Rozpočet_projektu[[#This Row],[Částka celkem]]/D2</f>
        <v>0.22623592998462835</v>
      </c>
    </row>
    <row r="8" spans="1:5" ht="30" x14ac:dyDescent="0.25">
      <c r="A8" s="2" t="s">
        <v>326</v>
      </c>
      <c r="B8" s="17">
        <v>730</v>
      </c>
      <c r="C8" s="46">
        <v>900</v>
      </c>
      <c r="D8" s="17">
        <f>Rozpočet_projektu[[#This Row],[Cena jednotky]]*Rozpočet_projektu[[#This Row],[Počet jednotek]]</f>
        <v>657000</v>
      </c>
      <c r="E8" s="22">
        <f>Rozpočet_projektu[[#This Row],[Částka celkem]]/D2</f>
        <v>0.22623592998462835</v>
      </c>
    </row>
    <row r="9" spans="1:5" ht="30" x14ac:dyDescent="0.25">
      <c r="A9" s="2" t="s">
        <v>327</v>
      </c>
      <c r="B9" s="17">
        <v>730</v>
      </c>
      <c r="C9" s="46">
        <v>900</v>
      </c>
      <c r="D9" s="17">
        <f>Rozpočet_projektu[[#This Row],[Cena jednotky]]*Rozpočet_projektu[[#This Row],[Počet jednotek]]</f>
        <v>657000</v>
      </c>
      <c r="E9" s="22">
        <f>Rozpočet_projektu[[#This Row],[Částka celkem]]/D2</f>
        <v>0.22623592998462835</v>
      </c>
    </row>
    <row r="10" spans="1:5" ht="30" x14ac:dyDescent="0.25">
      <c r="A10" s="15" t="s">
        <v>328</v>
      </c>
      <c r="B10" s="19">
        <v>0</v>
      </c>
      <c r="C10" s="48">
        <v>0</v>
      </c>
      <c r="D10" s="19">
        <f t="shared" si="0"/>
        <v>29520</v>
      </c>
      <c r="E10" s="21">
        <f>Rozpočet_projektu[[#This Row],[Částka celkem]]/D2</f>
        <v>1.0165121237665492E-2</v>
      </c>
    </row>
    <row r="11" spans="1:5" x14ac:dyDescent="0.25">
      <c r="A11" s="2" t="s">
        <v>316</v>
      </c>
      <c r="B11" s="17">
        <v>14760</v>
      </c>
      <c r="C11" s="46">
        <v>2</v>
      </c>
      <c r="D11" s="17">
        <f>Rozpočet_projektu[[#This Row],[Cena jednotky]]*Rozpočet_projektu[[#This Row],[Počet jednotek]]</f>
        <v>29520</v>
      </c>
      <c r="E11" s="22">
        <f>Rozpočet_projektu[[#This Row],[Částka celkem]]/D2</f>
        <v>1.0165121237665492E-2</v>
      </c>
    </row>
    <row r="12" spans="1:5" x14ac:dyDescent="0.25">
      <c r="E12" s="16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D2:D4 D6:D9 D11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Normal="100" workbookViewId="0">
      <selection activeCell="B3" sqref="B3"/>
    </sheetView>
  </sheetViews>
  <sheetFormatPr defaultRowHeight="15" x14ac:dyDescent="0.25"/>
  <cols>
    <col min="1" max="1" width="12.28515625" customWidth="1"/>
    <col min="2" max="2" width="21.28515625" customWidth="1"/>
    <col min="3" max="3" width="17" customWidth="1"/>
    <col min="4" max="4" width="18.7109375" customWidth="1"/>
    <col min="5" max="5" width="15.7109375" customWidth="1"/>
    <col min="6" max="6" width="17.28515625" customWidth="1"/>
  </cols>
  <sheetData>
    <row r="1" spans="1:5" x14ac:dyDescent="0.25">
      <c r="A1" t="s">
        <v>339</v>
      </c>
      <c r="B1" t="s">
        <v>329</v>
      </c>
      <c r="C1" t="s">
        <v>330</v>
      </c>
      <c r="D1" t="s">
        <v>346</v>
      </c>
      <c r="E1" t="s">
        <v>345</v>
      </c>
    </row>
    <row r="2" spans="1:5" x14ac:dyDescent="0.25">
      <c r="A2" s="3" t="s">
        <v>334</v>
      </c>
      <c r="B2" s="6" t="s">
        <v>341</v>
      </c>
      <c r="C2" s="24">
        <v>246528</v>
      </c>
      <c r="D2" s="17">
        <f>Tabulka5[[#This Row],[Částka]]*0.5</f>
        <v>123264</v>
      </c>
      <c r="E2" s="17">
        <f>Tabulka5[[#This Row],[Částka]]*0.5</f>
        <v>123264</v>
      </c>
    </row>
    <row r="3" spans="1:5" x14ac:dyDescent="0.25">
      <c r="A3" t="s">
        <v>335</v>
      </c>
      <c r="B3" s="6" t="s">
        <v>331</v>
      </c>
      <c r="C3" s="24">
        <v>686520</v>
      </c>
      <c r="D3" s="17">
        <f>Tabulka5[[#This Row],[Částka]]*0.5</f>
        <v>343260</v>
      </c>
      <c r="E3" s="17">
        <f>Tabulka5[[#This Row],[Částka]]*0.5</f>
        <v>343260</v>
      </c>
    </row>
    <row r="4" spans="1:5" x14ac:dyDescent="0.25">
      <c r="A4" t="s">
        <v>336</v>
      </c>
      <c r="B4" s="6" t="s">
        <v>342</v>
      </c>
      <c r="C4" s="24">
        <v>657000</v>
      </c>
      <c r="D4" s="17">
        <f>Tabulka5[[#This Row],[Částka]]*0.5</f>
        <v>328500</v>
      </c>
      <c r="E4" s="17">
        <f>Tabulka5[[#This Row],[Částka]]*0.5</f>
        <v>328500</v>
      </c>
    </row>
    <row r="5" spans="1:5" x14ac:dyDescent="0.25">
      <c r="A5" t="s">
        <v>337</v>
      </c>
      <c r="B5" s="6" t="s">
        <v>332</v>
      </c>
      <c r="C5" s="24">
        <v>657000</v>
      </c>
      <c r="D5" s="17">
        <f>Tabulka5[[#This Row],[Částka]]*0.5</f>
        <v>328500</v>
      </c>
      <c r="E5" s="17">
        <f>Tabulka5[[#This Row],[Částka]]*0.5</f>
        <v>328500</v>
      </c>
    </row>
    <row r="6" spans="1:5" x14ac:dyDescent="0.25">
      <c r="A6" t="s">
        <v>338</v>
      </c>
      <c r="B6" s="6" t="s">
        <v>340</v>
      </c>
      <c r="C6" s="24">
        <v>657000</v>
      </c>
      <c r="D6" s="17">
        <f>Tabulka5[[#This Row],[Částka]]*0.5</f>
        <v>328500</v>
      </c>
      <c r="E6" s="17">
        <f>Tabulka5[[#This Row],[Částka]]*0.5</f>
        <v>328500</v>
      </c>
    </row>
    <row r="7" spans="1:5" x14ac:dyDescent="0.25">
      <c r="A7" s="23" t="s">
        <v>333</v>
      </c>
      <c r="C7" s="25">
        <f>SUM(C2:C6)</f>
        <v>2904048</v>
      </c>
      <c r="D7" s="44">
        <f>Tabulka5[[#This Row],[Částka]]*0.5</f>
        <v>1452024</v>
      </c>
      <c r="E7" s="44">
        <f>Tabulka5[[#This Row],[Částka]]*0.5</f>
        <v>1452024</v>
      </c>
    </row>
  </sheetData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3"/>
  <sheetViews>
    <sheetView workbookViewId="0">
      <selection activeCell="K6" sqref="K6"/>
    </sheetView>
  </sheetViews>
  <sheetFormatPr defaultRowHeight="15" x14ac:dyDescent="0.25"/>
  <cols>
    <col min="1" max="1" width="18" customWidth="1"/>
    <col min="2" max="2" width="17.5703125" customWidth="1"/>
    <col min="3" max="10" width="9" bestFit="1" customWidth="1"/>
    <col min="11" max="11" width="11.7109375" customWidth="1"/>
    <col min="12" max="12" width="12.28515625" bestFit="1" customWidth="1"/>
    <col min="13" max="14" width="9" bestFit="1" customWidth="1"/>
    <col min="15" max="15" width="12.28515625" bestFit="1" customWidth="1"/>
    <col min="16" max="16" width="12.7109375" bestFit="1" customWidth="1"/>
    <col min="17" max="18" width="11.28515625" customWidth="1"/>
    <col min="19" max="38" width="9.7109375" bestFit="1" customWidth="1"/>
  </cols>
  <sheetData>
    <row r="1" spans="1:38" ht="19.5" thickBot="1" x14ac:dyDescent="0.35">
      <c r="A1" s="214" t="s">
        <v>405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</row>
    <row r="2" spans="1:38" x14ac:dyDescent="0.25">
      <c r="A2" s="205" t="s">
        <v>347</v>
      </c>
      <c r="B2" s="208" t="s">
        <v>348</v>
      </c>
      <c r="C2" s="210" t="s">
        <v>392</v>
      </c>
      <c r="D2" s="211"/>
      <c r="E2" s="211"/>
      <c r="F2" s="211"/>
      <c r="G2" s="211"/>
      <c r="H2" s="211"/>
      <c r="I2" s="212"/>
      <c r="J2" s="212"/>
      <c r="K2" s="212"/>
      <c r="L2" s="212"/>
      <c r="M2" s="212"/>
      <c r="N2" s="213"/>
      <c r="O2" s="201" t="s">
        <v>393</v>
      </c>
      <c r="P2" s="202"/>
      <c r="Q2" s="202"/>
      <c r="R2" s="202"/>
      <c r="S2" s="202"/>
      <c r="T2" s="203"/>
      <c r="U2" s="201" t="s">
        <v>394</v>
      </c>
      <c r="V2" s="202"/>
      <c r="W2" s="202"/>
      <c r="X2" s="202"/>
      <c r="Y2" s="202"/>
      <c r="Z2" s="203"/>
      <c r="AA2" s="201" t="s">
        <v>395</v>
      </c>
      <c r="AB2" s="202"/>
      <c r="AC2" s="202"/>
      <c r="AD2" s="202"/>
      <c r="AE2" s="202"/>
      <c r="AF2" s="203"/>
      <c r="AG2" s="201" t="s">
        <v>396</v>
      </c>
      <c r="AH2" s="202"/>
      <c r="AI2" s="202"/>
      <c r="AJ2" s="202"/>
      <c r="AK2" s="202"/>
      <c r="AL2" s="203"/>
    </row>
    <row r="3" spans="1:38" x14ac:dyDescent="0.25">
      <c r="A3" s="206"/>
      <c r="B3" s="209"/>
      <c r="C3" s="55" t="s">
        <v>334</v>
      </c>
      <c r="D3" s="56" t="s">
        <v>335</v>
      </c>
      <c r="E3" s="56" t="s">
        <v>336</v>
      </c>
      <c r="F3" s="56" t="s">
        <v>337</v>
      </c>
      <c r="G3" s="56" t="s">
        <v>338</v>
      </c>
      <c r="H3" s="57" t="s">
        <v>349</v>
      </c>
      <c r="I3" s="56" t="s">
        <v>350</v>
      </c>
      <c r="J3" s="56" t="s">
        <v>351</v>
      </c>
      <c r="K3" s="56" t="s">
        <v>352</v>
      </c>
      <c r="L3" s="56" t="s">
        <v>353</v>
      </c>
      <c r="M3" s="56" t="s">
        <v>354</v>
      </c>
      <c r="N3" s="58" t="s">
        <v>355</v>
      </c>
      <c r="O3" s="55" t="s">
        <v>356</v>
      </c>
      <c r="P3" s="56" t="s">
        <v>357</v>
      </c>
      <c r="Q3" s="56" t="s">
        <v>358</v>
      </c>
      <c r="R3" s="56" t="s">
        <v>359</v>
      </c>
      <c r="S3" s="56" t="s">
        <v>360</v>
      </c>
      <c r="T3" s="58" t="s">
        <v>361</v>
      </c>
      <c r="U3" s="55" t="s">
        <v>362</v>
      </c>
      <c r="V3" s="56" t="s">
        <v>363</v>
      </c>
      <c r="W3" s="56" t="s">
        <v>364</v>
      </c>
      <c r="X3" s="56" t="s">
        <v>365</v>
      </c>
      <c r="Y3" s="56" t="s">
        <v>366</v>
      </c>
      <c r="Z3" s="58" t="s">
        <v>367</v>
      </c>
      <c r="AA3" s="55" t="s">
        <v>368</v>
      </c>
      <c r="AB3" s="56" t="s">
        <v>369</v>
      </c>
      <c r="AC3" s="56" t="s">
        <v>370</v>
      </c>
      <c r="AD3" s="56" t="s">
        <v>371</v>
      </c>
      <c r="AE3" s="56" t="s">
        <v>372</v>
      </c>
      <c r="AF3" s="58" t="s">
        <v>373</v>
      </c>
      <c r="AG3" s="55" t="s">
        <v>374</v>
      </c>
      <c r="AH3" s="56" t="s">
        <v>375</v>
      </c>
      <c r="AI3" s="56" t="s">
        <v>376</v>
      </c>
      <c r="AJ3" s="56" t="s">
        <v>377</v>
      </c>
      <c r="AK3" s="56" t="s">
        <v>378</v>
      </c>
      <c r="AL3" s="58" t="s">
        <v>379</v>
      </c>
    </row>
    <row r="4" spans="1:38" x14ac:dyDescent="0.25">
      <c r="A4" s="207"/>
      <c r="B4" s="209"/>
      <c r="C4" s="59" t="s">
        <v>380</v>
      </c>
      <c r="D4" s="60" t="s">
        <v>381</v>
      </c>
      <c r="E4" s="60" t="s">
        <v>382</v>
      </c>
      <c r="F4" s="60" t="s">
        <v>383</v>
      </c>
      <c r="G4" s="60" t="s">
        <v>384</v>
      </c>
      <c r="H4" s="61" t="s">
        <v>385</v>
      </c>
      <c r="I4" s="62" t="s">
        <v>386</v>
      </c>
      <c r="J4" s="63" t="s">
        <v>387</v>
      </c>
      <c r="K4" s="63" t="s">
        <v>388</v>
      </c>
      <c r="L4" s="63" t="s">
        <v>389</v>
      </c>
      <c r="M4" s="63" t="s">
        <v>390</v>
      </c>
      <c r="N4" s="64" t="s">
        <v>391</v>
      </c>
      <c r="O4" s="65" t="s">
        <v>380</v>
      </c>
      <c r="P4" s="63" t="s">
        <v>381</v>
      </c>
      <c r="Q4" s="63" t="s">
        <v>382</v>
      </c>
      <c r="R4" s="63" t="s">
        <v>383</v>
      </c>
      <c r="S4" s="63" t="s">
        <v>384</v>
      </c>
      <c r="T4" s="64" t="s">
        <v>385</v>
      </c>
      <c r="U4" s="65" t="s">
        <v>386</v>
      </c>
      <c r="V4" s="63" t="s">
        <v>387</v>
      </c>
      <c r="W4" s="63" t="s">
        <v>388</v>
      </c>
      <c r="X4" s="63" t="s">
        <v>389</v>
      </c>
      <c r="Y4" s="63" t="s">
        <v>390</v>
      </c>
      <c r="Z4" s="64" t="s">
        <v>391</v>
      </c>
      <c r="AA4" s="55" t="s">
        <v>380</v>
      </c>
      <c r="AB4" s="56" t="s">
        <v>381</v>
      </c>
      <c r="AC4" s="56" t="s">
        <v>382</v>
      </c>
      <c r="AD4" s="56" t="s">
        <v>383</v>
      </c>
      <c r="AE4" s="56" t="s">
        <v>384</v>
      </c>
      <c r="AF4" s="58" t="s">
        <v>385</v>
      </c>
      <c r="AG4" s="59" t="s">
        <v>386</v>
      </c>
      <c r="AH4" s="60" t="s">
        <v>387</v>
      </c>
      <c r="AI4" s="60" t="s">
        <v>388</v>
      </c>
      <c r="AJ4" s="60" t="s">
        <v>389</v>
      </c>
      <c r="AK4" s="60" t="s">
        <v>390</v>
      </c>
      <c r="AL4" s="66" t="s">
        <v>391</v>
      </c>
    </row>
    <row r="5" spans="1:38" ht="34.5" x14ac:dyDescent="0.25">
      <c r="A5" s="67" t="s">
        <v>322</v>
      </c>
      <c r="B5" s="68">
        <f>SUM(C5:N5)</f>
        <v>246528</v>
      </c>
      <c r="C5" s="69"/>
      <c r="D5" s="70"/>
      <c r="E5" s="70"/>
      <c r="F5" s="70"/>
      <c r="G5" s="70"/>
      <c r="H5" s="71"/>
      <c r="I5" s="72"/>
      <c r="J5" s="70"/>
      <c r="K5" s="70"/>
      <c r="L5" s="70">
        <v>246528</v>
      </c>
      <c r="M5" s="70"/>
      <c r="N5" s="73"/>
      <c r="O5" s="69"/>
      <c r="P5" s="70"/>
      <c r="Q5" s="70"/>
      <c r="R5" s="70"/>
      <c r="S5" s="70"/>
      <c r="T5" s="73"/>
      <c r="U5" s="69"/>
      <c r="V5" s="70"/>
      <c r="W5" s="70"/>
      <c r="X5" s="70"/>
      <c r="Y5" s="70"/>
      <c r="Z5" s="73"/>
      <c r="AA5" s="69"/>
      <c r="AB5" s="70"/>
      <c r="AC5" s="70"/>
      <c r="AD5" s="70"/>
      <c r="AE5" s="70"/>
      <c r="AF5" s="73"/>
      <c r="AG5" s="69"/>
      <c r="AH5" s="70"/>
      <c r="AI5" s="70"/>
      <c r="AJ5" s="70"/>
      <c r="AK5" s="70"/>
      <c r="AL5" s="73"/>
    </row>
    <row r="6" spans="1:38" ht="31.9" customHeight="1" x14ac:dyDescent="0.25">
      <c r="A6" s="74" t="s">
        <v>324</v>
      </c>
      <c r="B6" s="75">
        <f>SUM(O6:T6)</f>
        <v>657000</v>
      </c>
      <c r="C6" s="76"/>
      <c r="D6" s="77"/>
      <c r="E6" s="77"/>
      <c r="F6" s="77"/>
      <c r="G6" s="77"/>
      <c r="H6" s="78"/>
      <c r="I6" s="79"/>
      <c r="J6" s="77"/>
      <c r="K6" s="77"/>
      <c r="L6" s="77"/>
      <c r="M6" s="77"/>
      <c r="N6" s="80"/>
      <c r="O6" s="76">
        <v>109500</v>
      </c>
      <c r="P6" s="77">
        <v>109500</v>
      </c>
      <c r="Q6" s="77">
        <v>109500</v>
      </c>
      <c r="R6" s="77">
        <v>109500</v>
      </c>
      <c r="S6" s="77">
        <v>109500</v>
      </c>
      <c r="T6" s="80">
        <v>109500</v>
      </c>
      <c r="U6" s="76"/>
      <c r="V6" s="77"/>
      <c r="W6" s="77"/>
      <c r="X6" s="77"/>
      <c r="Y6" s="77"/>
      <c r="Z6" s="80"/>
      <c r="AA6" s="76"/>
      <c r="AB6" s="77"/>
      <c r="AC6" s="77"/>
      <c r="AD6" s="77"/>
      <c r="AE6" s="77"/>
      <c r="AF6" s="80"/>
      <c r="AG6" s="76"/>
      <c r="AH6" s="77"/>
      <c r="AI6" s="77"/>
      <c r="AJ6" s="77"/>
      <c r="AK6" s="77"/>
      <c r="AL6" s="80"/>
    </row>
    <row r="7" spans="1:38" ht="24" customHeight="1" x14ac:dyDescent="0.25">
      <c r="A7" s="74" t="s">
        <v>325</v>
      </c>
      <c r="B7" s="75">
        <f>SUM(U7:Z7)</f>
        <v>657000</v>
      </c>
      <c r="C7" s="76"/>
      <c r="D7" s="77"/>
      <c r="E7" s="77"/>
      <c r="F7" s="77"/>
      <c r="G7" s="77"/>
      <c r="H7" s="78"/>
      <c r="I7" s="79"/>
      <c r="J7" s="77"/>
      <c r="K7" s="77"/>
      <c r="L7" s="77"/>
      <c r="M7" s="77"/>
      <c r="N7" s="80"/>
      <c r="O7" s="76"/>
      <c r="P7" s="77"/>
      <c r="Q7" s="77"/>
      <c r="R7" s="77"/>
      <c r="S7" s="77"/>
      <c r="T7" s="80"/>
      <c r="U7" s="76">
        <v>109500</v>
      </c>
      <c r="V7" s="77">
        <v>109500</v>
      </c>
      <c r="W7" s="77">
        <v>109500</v>
      </c>
      <c r="X7" s="77">
        <v>109500</v>
      </c>
      <c r="Y7" s="77">
        <v>109500</v>
      </c>
      <c r="Z7" s="80">
        <v>109500</v>
      </c>
      <c r="AA7" s="76"/>
      <c r="AB7" s="77"/>
      <c r="AC7" s="77"/>
      <c r="AD7" s="77"/>
      <c r="AE7" s="77"/>
      <c r="AF7" s="80"/>
      <c r="AG7" s="76"/>
      <c r="AH7" s="77"/>
      <c r="AI7" s="77"/>
      <c r="AJ7" s="77"/>
      <c r="AK7" s="77"/>
      <c r="AL7" s="80"/>
    </row>
    <row r="8" spans="1:38" ht="23.25" x14ac:dyDescent="0.25">
      <c r="A8" s="74" t="s">
        <v>326</v>
      </c>
      <c r="B8" s="75">
        <f>SUM(AA8:AF8)</f>
        <v>657000</v>
      </c>
      <c r="C8" s="76"/>
      <c r="D8" s="77"/>
      <c r="E8" s="77"/>
      <c r="F8" s="77"/>
      <c r="G8" s="77"/>
      <c r="H8" s="78"/>
      <c r="I8" s="79"/>
      <c r="J8" s="77"/>
      <c r="K8" s="77"/>
      <c r="L8" s="77"/>
      <c r="M8" s="77"/>
      <c r="N8" s="80"/>
      <c r="O8" s="76"/>
      <c r="P8" s="77"/>
      <c r="Q8" s="77"/>
      <c r="R8" s="77"/>
      <c r="S8" s="77"/>
      <c r="T8" s="80"/>
      <c r="U8" s="76"/>
      <c r="V8" s="77"/>
      <c r="W8" s="77"/>
      <c r="X8" s="77"/>
      <c r="Y8" s="77"/>
      <c r="Z8" s="80"/>
      <c r="AA8" s="76">
        <v>109500</v>
      </c>
      <c r="AB8" s="77">
        <v>109500</v>
      </c>
      <c r="AC8" s="77">
        <v>109500</v>
      </c>
      <c r="AD8" s="77">
        <v>109500</v>
      </c>
      <c r="AE8" s="77">
        <v>109500</v>
      </c>
      <c r="AF8" s="80">
        <v>109500</v>
      </c>
      <c r="AG8" s="76"/>
      <c r="AH8" s="77"/>
      <c r="AI8" s="77"/>
      <c r="AJ8" s="77"/>
      <c r="AK8" s="77"/>
      <c r="AL8" s="80"/>
    </row>
    <row r="9" spans="1:38" ht="28.15" customHeight="1" x14ac:dyDescent="0.25">
      <c r="A9" s="81" t="s">
        <v>327</v>
      </c>
      <c r="B9" s="82">
        <f>SUM(AG9:AL9)</f>
        <v>657000</v>
      </c>
      <c r="C9" s="83"/>
      <c r="D9" s="84"/>
      <c r="E9" s="84"/>
      <c r="F9" s="84"/>
      <c r="G9" s="84"/>
      <c r="H9" s="85"/>
      <c r="I9" s="86"/>
      <c r="J9" s="84"/>
      <c r="K9" s="84"/>
      <c r="L9" s="84"/>
      <c r="M9" s="84"/>
      <c r="N9" s="87"/>
      <c r="O9" s="83"/>
      <c r="P9" s="84"/>
      <c r="Q9" s="84"/>
      <c r="R9" s="84"/>
      <c r="S9" s="84"/>
      <c r="T9" s="87"/>
      <c r="U9" s="83"/>
      <c r="V9" s="84"/>
      <c r="W9" s="84"/>
      <c r="X9" s="84"/>
      <c r="Y9" s="84"/>
      <c r="Z9" s="87"/>
      <c r="AA9" s="83"/>
      <c r="AB9" s="84"/>
      <c r="AC9" s="84"/>
      <c r="AD9" s="84"/>
      <c r="AE9" s="84"/>
      <c r="AF9" s="87"/>
      <c r="AG9" s="83">
        <v>109500</v>
      </c>
      <c r="AH9" s="84">
        <v>109500</v>
      </c>
      <c r="AI9" s="84">
        <v>109500</v>
      </c>
      <c r="AJ9" s="84">
        <v>109500</v>
      </c>
      <c r="AK9" s="84">
        <v>109500</v>
      </c>
      <c r="AL9" s="87">
        <v>109500</v>
      </c>
    </row>
    <row r="10" spans="1:38" ht="28.15" customHeight="1" thickBot="1" x14ac:dyDescent="0.3">
      <c r="A10" s="102" t="s">
        <v>316</v>
      </c>
      <c r="B10" s="88">
        <f>SUM(K10:L10)</f>
        <v>29520</v>
      </c>
      <c r="C10" s="89"/>
      <c r="D10" s="90"/>
      <c r="E10" s="90"/>
      <c r="F10" s="90"/>
      <c r="G10" s="90"/>
      <c r="H10" s="110"/>
      <c r="I10" s="111"/>
      <c r="J10" s="90"/>
      <c r="K10" s="90">
        <v>14760</v>
      </c>
      <c r="L10" s="90">
        <v>14760</v>
      </c>
      <c r="M10" s="90"/>
      <c r="N10" s="91"/>
      <c r="O10" s="89"/>
      <c r="P10" s="90"/>
      <c r="Q10" s="90"/>
      <c r="R10" s="90"/>
      <c r="S10" s="90"/>
      <c r="T10" s="91"/>
      <c r="U10" s="89"/>
      <c r="V10" s="90"/>
      <c r="W10" s="90"/>
      <c r="X10" s="90"/>
      <c r="Y10" s="90"/>
      <c r="Z10" s="91"/>
      <c r="AA10" s="89"/>
      <c r="AB10" s="90"/>
      <c r="AC10" s="90"/>
      <c r="AD10" s="90"/>
      <c r="AE10" s="90"/>
      <c r="AF10" s="91"/>
      <c r="AG10" s="89"/>
      <c r="AH10" s="90"/>
      <c r="AI10" s="90"/>
      <c r="AJ10" s="90"/>
      <c r="AK10" s="90"/>
      <c r="AL10" s="91"/>
    </row>
    <row r="11" spans="1:38" x14ac:dyDescent="0.25">
      <c r="A11" s="92" t="s">
        <v>333</v>
      </c>
      <c r="B11" s="93">
        <f>SUM(C11:AL11)</f>
        <v>2904048</v>
      </c>
      <c r="C11" s="94">
        <f>SUM(C5:C10)</f>
        <v>0</v>
      </c>
      <c r="D11" s="95">
        <f t="shared" ref="D11:AL11" si="0">SUM(D5:D10)</f>
        <v>0</v>
      </c>
      <c r="E11" s="95">
        <f t="shared" si="0"/>
        <v>0</v>
      </c>
      <c r="F11" s="95">
        <f t="shared" si="0"/>
        <v>0</v>
      </c>
      <c r="G11" s="95">
        <f t="shared" si="0"/>
        <v>0</v>
      </c>
      <c r="H11" s="96">
        <f t="shared" si="0"/>
        <v>0</v>
      </c>
      <c r="I11" s="94">
        <f t="shared" si="0"/>
        <v>0</v>
      </c>
      <c r="J11" s="95">
        <f t="shared" si="0"/>
        <v>0</v>
      </c>
      <c r="K11" s="95">
        <f t="shared" si="0"/>
        <v>14760</v>
      </c>
      <c r="L11" s="95">
        <f t="shared" si="0"/>
        <v>261288</v>
      </c>
      <c r="M11" s="95">
        <f t="shared" si="0"/>
        <v>0</v>
      </c>
      <c r="N11" s="96">
        <f t="shared" si="0"/>
        <v>0</v>
      </c>
      <c r="O11" s="94">
        <f t="shared" si="0"/>
        <v>109500</v>
      </c>
      <c r="P11" s="95">
        <f t="shared" si="0"/>
        <v>109500</v>
      </c>
      <c r="Q11" s="95">
        <f t="shared" si="0"/>
        <v>109500</v>
      </c>
      <c r="R11" s="95">
        <f t="shared" si="0"/>
        <v>109500</v>
      </c>
      <c r="S11" s="95">
        <f t="shared" si="0"/>
        <v>109500</v>
      </c>
      <c r="T11" s="96">
        <f t="shared" si="0"/>
        <v>109500</v>
      </c>
      <c r="U11" s="94">
        <f t="shared" si="0"/>
        <v>109500</v>
      </c>
      <c r="V11" s="95">
        <f t="shared" si="0"/>
        <v>109500</v>
      </c>
      <c r="W11" s="95">
        <f t="shared" si="0"/>
        <v>109500</v>
      </c>
      <c r="X11" s="95">
        <f t="shared" si="0"/>
        <v>109500</v>
      </c>
      <c r="Y11" s="95">
        <f t="shared" si="0"/>
        <v>109500</v>
      </c>
      <c r="Z11" s="96">
        <f t="shared" si="0"/>
        <v>109500</v>
      </c>
      <c r="AA11" s="94">
        <f t="shared" si="0"/>
        <v>109500</v>
      </c>
      <c r="AB11" s="95">
        <f t="shared" si="0"/>
        <v>109500</v>
      </c>
      <c r="AC11" s="95">
        <f t="shared" si="0"/>
        <v>109500</v>
      </c>
      <c r="AD11" s="95">
        <f t="shared" si="0"/>
        <v>109500</v>
      </c>
      <c r="AE11" s="95">
        <f t="shared" si="0"/>
        <v>109500</v>
      </c>
      <c r="AF11" s="96">
        <f t="shared" si="0"/>
        <v>109500</v>
      </c>
      <c r="AG11" s="94">
        <f t="shared" si="0"/>
        <v>109500</v>
      </c>
      <c r="AH11" s="95">
        <f t="shared" si="0"/>
        <v>109500</v>
      </c>
      <c r="AI11" s="95">
        <f t="shared" si="0"/>
        <v>109500</v>
      </c>
      <c r="AJ11" s="95">
        <f t="shared" si="0"/>
        <v>109500</v>
      </c>
      <c r="AK11" s="95">
        <f t="shared" si="0"/>
        <v>109500</v>
      </c>
      <c r="AL11" s="96">
        <f t="shared" si="0"/>
        <v>109500</v>
      </c>
    </row>
    <row r="12" spans="1:38" x14ac:dyDescent="0.25">
      <c r="A12" s="97" t="s">
        <v>397</v>
      </c>
      <c r="B12" s="98">
        <f>SUM(C12:AL12)</f>
        <v>1452024</v>
      </c>
      <c r="C12" s="99">
        <f>SUM(C5:C10)*0.5</f>
        <v>0</v>
      </c>
      <c r="D12" s="100">
        <f t="shared" ref="D12:AL12" si="1">SUM(D5:D10)*0.5</f>
        <v>0</v>
      </c>
      <c r="E12" s="100">
        <f t="shared" si="1"/>
        <v>0</v>
      </c>
      <c r="F12" s="100">
        <f t="shared" si="1"/>
        <v>0</v>
      </c>
      <c r="G12" s="100">
        <f t="shared" si="1"/>
        <v>0</v>
      </c>
      <c r="H12" s="101">
        <f t="shared" si="1"/>
        <v>0</v>
      </c>
      <c r="I12" s="99">
        <f t="shared" si="1"/>
        <v>0</v>
      </c>
      <c r="J12" s="100">
        <f t="shared" si="1"/>
        <v>0</v>
      </c>
      <c r="K12" s="100">
        <f t="shared" si="1"/>
        <v>7380</v>
      </c>
      <c r="L12" s="100">
        <f t="shared" si="1"/>
        <v>130644</v>
      </c>
      <c r="M12" s="100">
        <f t="shared" si="1"/>
        <v>0</v>
      </c>
      <c r="N12" s="101">
        <f t="shared" si="1"/>
        <v>0</v>
      </c>
      <c r="O12" s="99">
        <f t="shared" si="1"/>
        <v>54750</v>
      </c>
      <c r="P12" s="100">
        <f t="shared" si="1"/>
        <v>54750</v>
      </c>
      <c r="Q12" s="100">
        <f t="shared" si="1"/>
        <v>54750</v>
      </c>
      <c r="R12" s="100">
        <f t="shared" si="1"/>
        <v>54750</v>
      </c>
      <c r="S12" s="100">
        <f t="shared" si="1"/>
        <v>54750</v>
      </c>
      <c r="T12" s="101">
        <f t="shared" si="1"/>
        <v>54750</v>
      </c>
      <c r="U12" s="99">
        <f t="shared" si="1"/>
        <v>54750</v>
      </c>
      <c r="V12" s="100">
        <f t="shared" si="1"/>
        <v>54750</v>
      </c>
      <c r="W12" s="100">
        <f t="shared" si="1"/>
        <v>54750</v>
      </c>
      <c r="X12" s="100">
        <f t="shared" si="1"/>
        <v>54750</v>
      </c>
      <c r="Y12" s="100">
        <f t="shared" si="1"/>
        <v>54750</v>
      </c>
      <c r="Z12" s="101">
        <f t="shared" si="1"/>
        <v>54750</v>
      </c>
      <c r="AA12" s="99">
        <f t="shared" si="1"/>
        <v>54750</v>
      </c>
      <c r="AB12" s="100">
        <f t="shared" si="1"/>
        <v>54750</v>
      </c>
      <c r="AC12" s="100">
        <f t="shared" si="1"/>
        <v>54750</v>
      </c>
      <c r="AD12" s="100">
        <f t="shared" si="1"/>
        <v>54750</v>
      </c>
      <c r="AE12" s="100">
        <f t="shared" si="1"/>
        <v>54750</v>
      </c>
      <c r="AF12" s="101">
        <f t="shared" si="1"/>
        <v>54750</v>
      </c>
      <c r="AG12" s="99">
        <f t="shared" si="1"/>
        <v>54750</v>
      </c>
      <c r="AH12" s="100">
        <f t="shared" si="1"/>
        <v>54750</v>
      </c>
      <c r="AI12" s="100">
        <f t="shared" si="1"/>
        <v>54750</v>
      </c>
      <c r="AJ12" s="100">
        <f t="shared" si="1"/>
        <v>54750</v>
      </c>
      <c r="AK12" s="100">
        <f t="shared" si="1"/>
        <v>54750</v>
      </c>
      <c r="AL12" s="101">
        <f t="shared" si="1"/>
        <v>54750</v>
      </c>
    </row>
    <row r="13" spans="1:38" ht="15.75" thickBot="1" x14ac:dyDescent="0.3">
      <c r="A13" s="102" t="s">
        <v>398</v>
      </c>
      <c r="B13" s="88">
        <f>SUM(C13:AL13)</f>
        <v>1452024</v>
      </c>
      <c r="C13" s="89">
        <f>SUM(C5:C10)*0.5</f>
        <v>0</v>
      </c>
      <c r="D13" s="90">
        <f t="shared" ref="D13:AL13" si="2">SUM(D5:D10)*0.5</f>
        <v>0</v>
      </c>
      <c r="E13" s="90">
        <f t="shared" si="2"/>
        <v>0</v>
      </c>
      <c r="F13" s="90">
        <f t="shared" si="2"/>
        <v>0</v>
      </c>
      <c r="G13" s="90">
        <f t="shared" si="2"/>
        <v>0</v>
      </c>
      <c r="H13" s="91">
        <f t="shared" si="2"/>
        <v>0</v>
      </c>
      <c r="I13" s="89">
        <f t="shared" si="2"/>
        <v>0</v>
      </c>
      <c r="J13" s="90">
        <f t="shared" si="2"/>
        <v>0</v>
      </c>
      <c r="K13" s="90">
        <f t="shared" si="2"/>
        <v>7380</v>
      </c>
      <c r="L13" s="90">
        <f t="shared" si="2"/>
        <v>130644</v>
      </c>
      <c r="M13" s="90">
        <f t="shared" si="2"/>
        <v>0</v>
      </c>
      <c r="N13" s="91">
        <f t="shared" si="2"/>
        <v>0</v>
      </c>
      <c r="O13" s="89">
        <f t="shared" si="2"/>
        <v>54750</v>
      </c>
      <c r="P13" s="90">
        <f t="shared" si="2"/>
        <v>54750</v>
      </c>
      <c r="Q13" s="90">
        <f t="shared" si="2"/>
        <v>54750</v>
      </c>
      <c r="R13" s="90">
        <f t="shared" si="2"/>
        <v>54750</v>
      </c>
      <c r="S13" s="90">
        <f t="shared" si="2"/>
        <v>54750</v>
      </c>
      <c r="T13" s="91">
        <f t="shared" si="2"/>
        <v>54750</v>
      </c>
      <c r="U13" s="89">
        <f t="shared" si="2"/>
        <v>54750</v>
      </c>
      <c r="V13" s="90">
        <f t="shared" si="2"/>
        <v>54750</v>
      </c>
      <c r="W13" s="90">
        <f t="shared" si="2"/>
        <v>54750</v>
      </c>
      <c r="X13" s="90">
        <f t="shared" si="2"/>
        <v>54750</v>
      </c>
      <c r="Y13" s="90">
        <f t="shared" si="2"/>
        <v>54750</v>
      </c>
      <c r="Z13" s="91">
        <f t="shared" si="2"/>
        <v>54750</v>
      </c>
      <c r="AA13" s="89">
        <f t="shared" si="2"/>
        <v>54750</v>
      </c>
      <c r="AB13" s="90">
        <f t="shared" si="2"/>
        <v>54750</v>
      </c>
      <c r="AC13" s="90">
        <f t="shared" si="2"/>
        <v>54750</v>
      </c>
      <c r="AD13" s="90">
        <f t="shared" si="2"/>
        <v>54750</v>
      </c>
      <c r="AE13" s="90">
        <f t="shared" si="2"/>
        <v>54750</v>
      </c>
      <c r="AF13" s="91">
        <f t="shared" si="2"/>
        <v>54750</v>
      </c>
      <c r="AG13" s="89">
        <f t="shared" si="2"/>
        <v>54750</v>
      </c>
      <c r="AH13" s="90">
        <f t="shared" si="2"/>
        <v>54750</v>
      </c>
      <c r="AI13" s="90">
        <f t="shared" si="2"/>
        <v>54750</v>
      </c>
      <c r="AJ13" s="90">
        <f t="shared" si="2"/>
        <v>54750</v>
      </c>
      <c r="AK13" s="90">
        <f t="shared" si="2"/>
        <v>54750</v>
      </c>
      <c r="AL13" s="91">
        <f t="shared" si="2"/>
        <v>54750</v>
      </c>
    </row>
    <row r="14" spans="1:38" x14ac:dyDescent="0.25">
      <c r="A14" s="116"/>
      <c r="B14" s="117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</row>
    <row r="15" spans="1:38" ht="19.5" thickBot="1" x14ac:dyDescent="0.35">
      <c r="A15" s="215" t="s">
        <v>406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</row>
    <row r="16" spans="1:38" x14ac:dyDescent="0.25">
      <c r="A16" s="205" t="s">
        <v>347</v>
      </c>
      <c r="B16" s="208" t="s">
        <v>348</v>
      </c>
      <c r="C16" s="210" t="s">
        <v>392</v>
      </c>
      <c r="D16" s="211"/>
      <c r="E16" s="211"/>
      <c r="F16" s="211"/>
      <c r="G16" s="211"/>
      <c r="H16" s="211"/>
      <c r="I16" s="212"/>
      <c r="J16" s="212"/>
      <c r="K16" s="212"/>
      <c r="L16" s="212"/>
      <c r="M16" s="212"/>
      <c r="N16" s="213"/>
      <c r="O16" s="201" t="s">
        <v>393</v>
      </c>
      <c r="P16" s="202"/>
      <c r="Q16" s="202"/>
      <c r="R16" s="202"/>
      <c r="S16" s="202"/>
      <c r="T16" s="203"/>
      <c r="U16" s="201" t="s">
        <v>394</v>
      </c>
      <c r="V16" s="202"/>
      <c r="W16" s="202"/>
      <c r="X16" s="202"/>
      <c r="Y16" s="202"/>
      <c r="Z16" s="203"/>
      <c r="AA16" s="201" t="s">
        <v>395</v>
      </c>
      <c r="AB16" s="202"/>
      <c r="AC16" s="202"/>
      <c r="AD16" s="202"/>
      <c r="AE16" s="202"/>
      <c r="AF16" s="203"/>
      <c r="AG16" s="201" t="s">
        <v>396</v>
      </c>
      <c r="AH16" s="202"/>
      <c r="AI16" s="202"/>
      <c r="AJ16" s="202"/>
      <c r="AK16" s="202"/>
      <c r="AL16" s="203"/>
    </row>
    <row r="17" spans="1:38" x14ac:dyDescent="0.25">
      <c r="A17" s="206"/>
      <c r="B17" s="209"/>
      <c r="C17" s="55" t="s">
        <v>334</v>
      </c>
      <c r="D17" s="56" t="s">
        <v>335</v>
      </c>
      <c r="E17" s="56" t="s">
        <v>336</v>
      </c>
      <c r="F17" s="56" t="s">
        <v>337</v>
      </c>
      <c r="G17" s="56" t="s">
        <v>338</v>
      </c>
      <c r="H17" s="57" t="s">
        <v>349</v>
      </c>
      <c r="I17" s="56" t="s">
        <v>350</v>
      </c>
      <c r="J17" s="56" t="s">
        <v>351</v>
      </c>
      <c r="K17" s="56" t="s">
        <v>352</v>
      </c>
      <c r="L17" s="56" t="s">
        <v>353</v>
      </c>
      <c r="M17" s="56" t="s">
        <v>354</v>
      </c>
      <c r="N17" s="58" t="s">
        <v>355</v>
      </c>
      <c r="O17" s="55" t="s">
        <v>356</v>
      </c>
      <c r="P17" s="56" t="s">
        <v>357</v>
      </c>
      <c r="Q17" s="56" t="s">
        <v>358</v>
      </c>
      <c r="R17" s="56" t="s">
        <v>359</v>
      </c>
      <c r="S17" s="56" t="s">
        <v>360</v>
      </c>
      <c r="T17" s="58" t="s">
        <v>361</v>
      </c>
      <c r="U17" s="55" t="s">
        <v>362</v>
      </c>
      <c r="V17" s="56" t="s">
        <v>363</v>
      </c>
      <c r="W17" s="56" t="s">
        <v>364</v>
      </c>
      <c r="X17" s="56" t="s">
        <v>365</v>
      </c>
      <c r="Y17" s="56" t="s">
        <v>366</v>
      </c>
      <c r="Z17" s="58" t="s">
        <v>367</v>
      </c>
      <c r="AA17" s="55" t="s">
        <v>368</v>
      </c>
      <c r="AB17" s="56" t="s">
        <v>369</v>
      </c>
      <c r="AC17" s="56" t="s">
        <v>370</v>
      </c>
      <c r="AD17" s="56" t="s">
        <v>371</v>
      </c>
      <c r="AE17" s="56" t="s">
        <v>372</v>
      </c>
      <c r="AF17" s="58" t="s">
        <v>373</v>
      </c>
      <c r="AG17" s="55" t="s">
        <v>374</v>
      </c>
      <c r="AH17" s="56" t="s">
        <v>375</v>
      </c>
      <c r="AI17" s="56" t="s">
        <v>376</v>
      </c>
      <c r="AJ17" s="56" t="s">
        <v>377</v>
      </c>
      <c r="AK17" s="56" t="s">
        <v>378</v>
      </c>
      <c r="AL17" s="58" t="s">
        <v>379</v>
      </c>
    </row>
    <row r="18" spans="1:38" x14ac:dyDescent="0.25">
      <c r="A18" s="207"/>
      <c r="B18" s="209"/>
      <c r="C18" s="59" t="s">
        <v>380</v>
      </c>
      <c r="D18" s="60" t="s">
        <v>381</v>
      </c>
      <c r="E18" s="60" t="s">
        <v>382</v>
      </c>
      <c r="F18" s="60" t="s">
        <v>383</v>
      </c>
      <c r="G18" s="60" t="s">
        <v>384</v>
      </c>
      <c r="H18" s="61" t="s">
        <v>385</v>
      </c>
      <c r="I18" s="62" t="s">
        <v>386</v>
      </c>
      <c r="J18" s="63" t="s">
        <v>387</v>
      </c>
      <c r="K18" s="63" t="s">
        <v>388</v>
      </c>
      <c r="L18" s="63" t="s">
        <v>389</v>
      </c>
      <c r="M18" s="63" t="s">
        <v>390</v>
      </c>
      <c r="N18" s="64" t="s">
        <v>391</v>
      </c>
      <c r="O18" s="65" t="s">
        <v>380</v>
      </c>
      <c r="P18" s="63" t="s">
        <v>381</v>
      </c>
      <c r="Q18" s="63" t="s">
        <v>382</v>
      </c>
      <c r="R18" s="63" t="s">
        <v>383</v>
      </c>
      <c r="S18" s="63" t="s">
        <v>384</v>
      </c>
      <c r="T18" s="64" t="s">
        <v>385</v>
      </c>
      <c r="U18" s="65" t="s">
        <v>386</v>
      </c>
      <c r="V18" s="63" t="s">
        <v>387</v>
      </c>
      <c r="W18" s="63" t="s">
        <v>388</v>
      </c>
      <c r="X18" s="63" t="s">
        <v>389</v>
      </c>
      <c r="Y18" s="63" t="s">
        <v>390</v>
      </c>
      <c r="Z18" s="64" t="s">
        <v>391</v>
      </c>
      <c r="AA18" s="55" t="s">
        <v>380</v>
      </c>
      <c r="AB18" s="56" t="s">
        <v>381</v>
      </c>
      <c r="AC18" s="56" t="s">
        <v>382</v>
      </c>
      <c r="AD18" s="56" t="s">
        <v>383</v>
      </c>
      <c r="AE18" s="56" t="s">
        <v>384</v>
      </c>
      <c r="AF18" s="58" t="s">
        <v>385</v>
      </c>
      <c r="AG18" s="59" t="s">
        <v>386</v>
      </c>
      <c r="AH18" s="60" t="s">
        <v>387</v>
      </c>
      <c r="AI18" s="60" t="s">
        <v>388</v>
      </c>
      <c r="AJ18" s="60" t="s">
        <v>389</v>
      </c>
      <c r="AK18" s="60" t="s">
        <v>390</v>
      </c>
      <c r="AL18" s="66" t="s">
        <v>391</v>
      </c>
    </row>
    <row r="19" spans="1:38" ht="34.5" x14ac:dyDescent="0.25">
      <c r="A19" s="67" t="s">
        <v>322</v>
      </c>
      <c r="B19" s="68">
        <f>SUM(C19:N19)</f>
        <v>246528</v>
      </c>
      <c r="C19" s="69"/>
      <c r="D19" s="70"/>
      <c r="E19" s="70"/>
      <c r="F19" s="70"/>
      <c r="G19" s="70"/>
      <c r="H19" s="71"/>
      <c r="I19" s="72"/>
      <c r="J19" s="70"/>
      <c r="K19" s="70"/>
      <c r="L19" s="70">
        <v>246528</v>
      </c>
      <c r="M19" s="70"/>
      <c r="N19" s="73"/>
      <c r="O19" s="69"/>
      <c r="P19" s="70"/>
      <c r="Q19" s="70"/>
      <c r="R19" s="70"/>
      <c r="S19" s="70"/>
      <c r="T19" s="73"/>
      <c r="U19" s="69"/>
      <c r="V19" s="70"/>
      <c r="W19" s="70"/>
      <c r="X19" s="70"/>
      <c r="Y19" s="70"/>
      <c r="Z19" s="73"/>
      <c r="AA19" s="69"/>
      <c r="AB19" s="70"/>
      <c r="AC19" s="70"/>
      <c r="AD19" s="70"/>
      <c r="AE19" s="70"/>
      <c r="AF19" s="73"/>
      <c r="AG19" s="69"/>
      <c r="AH19" s="70"/>
      <c r="AI19" s="70"/>
      <c r="AJ19" s="70"/>
      <c r="AK19" s="70"/>
      <c r="AL19" s="73"/>
    </row>
    <row r="20" spans="1:38" ht="23.25" x14ac:dyDescent="0.25">
      <c r="A20" s="74" t="s">
        <v>324</v>
      </c>
      <c r="B20" s="75">
        <f>SUM(O20:T20)</f>
        <v>657000</v>
      </c>
      <c r="C20" s="76"/>
      <c r="D20" s="77"/>
      <c r="E20" s="77"/>
      <c r="F20" s="77"/>
      <c r="G20" s="77"/>
      <c r="H20" s="78"/>
      <c r="I20" s="79"/>
      <c r="J20" s="77"/>
      <c r="K20" s="77"/>
      <c r="L20" s="77"/>
      <c r="M20" s="77"/>
      <c r="N20" s="80"/>
      <c r="O20" s="76">
        <v>109500</v>
      </c>
      <c r="P20" s="77">
        <v>109500</v>
      </c>
      <c r="Q20" s="77">
        <v>109500</v>
      </c>
      <c r="R20" s="77">
        <v>109500</v>
      </c>
      <c r="S20" s="77">
        <v>109500</v>
      </c>
      <c r="T20" s="80">
        <v>109500</v>
      </c>
      <c r="U20" s="76"/>
      <c r="V20" s="77"/>
      <c r="W20" s="77"/>
      <c r="X20" s="77"/>
      <c r="Y20" s="77"/>
      <c r="Z20" s="80"/>
      <c r="AA20" s="76"/>
      <c r="AB20" s="77"/>
      <c r="AC20" s="77"/>
      <c r="AD20" s="77"/>
      <c r="AE20" s="77"/>
      <c r="AF20" s="80"/>
      <c r="AG20" s="76"/>
      <c r="AH20" s="77"/>
      <c r="AI20" s="77"/>
      <c r="AJ20" s="77"/>
      <c r="AK20" s="77"/>
      <c r="AL20" s="80"/>
    </row>
    <row r="21" spans="1:38" ht="23.25" x14ac:dyDescent="0.25">
      <c r="A21" s="74" t="s">
        <v>325</v>
      </c>
      <c r="B21" s="75">
        <f>SUM(U21:Z21)</f>
        <v>657000</v>
      </c>
      <c r="C21" s="76"/>
      <c r="D21" s="77"/>
      <c r="E21" s="77"/>
      <c r="F21" s="77"/>
      <c r="G21" s="77"/>
      <c r="H21" s="78"/>
      <c r="I21" s="79"/>
      <c r="J21" s="77"/>
      <c r="K21" s="77"/>
      <c r="L21" s="77"/>
      <c r="M21" s="77"/>
      <c r="N21" s="80"/>
      <c r="O21" s="76"/>
      <c r="P21" s="77"/>
      <c r="Q21" s="77"/>
      <c r="R21" s="77"/>
      <c r="S21" s="77"/>
      <c r="T21" s="80"/>
      <c r="U21" s="76">
        <v>109500</v>
      </c>
      <c r="V21" s="77">
        <v>109500</v>
      </c>
      <c r="W21" s="77">
        <v>109500</v>
      </c>
      <c r="X21" s="77">
        <v>109500</v>
      </c>
      <c r="Y21" s="77">
        <v>109500</v>
      </c>
      <c r="Z21" s="80">
        <v>109500</v>
      </c>
      <c r="AA21" s="76"/>
      <c r="AB21" s="77"/>
      <c r="AC21" s="77"/>
      <c r="AD21" s="77"/>
      <c r="AE21" s="77"/>
      <c r="AF21" s="80"/>
      <c r="AG21" s="76"/>
      <c r="AH21" s="77"/>
      <c r="AI21" s="77"/>
      <c r="AJ21" s="77"/>
      <c r="AK21" s="77"/>
      <c r="AL21" s="80"/>
    </row>
    <row r="22" spans="1:38" ht="23.25" x14ac:dyDescent="0.25">
      <c r="A22" s="74" t="s">
        <v>326</v>
      </c>
      <c r="B22" s="75">
        <f>SUM(AA22:AF22)</f>
        <v>657000</v>
      </c>
      <c r="C22" s="76"/>
      <c r="D22" s="77"/>
      <c r="E22" s="77"/>
      <c r="F22" s="77"/>
      <c r="G22" s="77"/>
      <c r="H22" s="78"/>
      <c r="I22" s="79"/>
      <c r="J22" s="77"/>
      <c r="K22" s="77"/>
      <c r="L22" s="77"/>
      <c r="M22" s="77"/>
      <c r="N22" s="80"/>
      <c r="O22" s="76"/>
      <c r="P22" s="77"/>
      <c r="Q22" s="77"/>
      <c r="R22" s="77"/>
      <c r="S22" s="77"/>
      <c r="T22" s="80"/>
      <c r="U22" s="76"/>
      <c r="V22" s="77"/>
      <c r="W22" s="77"/>
      <c r="X22" s="77"/>
      <c r="Y22" s="77"/>
      <c r="Z22" s="80"/>
      <c r="AA22" s="76">
        <v>109500</v>
      </c>
      <c r="AB22" s="77">
        <v>109500</v>
      </c>
      <c r="AC22" s="77">
        <v>109500</v>
      </c>
      <c r="AD22" s="77">
        <v>109500</v>
      </c>
      <c r="AE22" s="77">
        <v>109500</v>
      </c>
      <c r="AF22" s="80">
        <v>109500</v>
      </c>
      <c r="AG22" s="76"/>
      <c r="AH22" s="77"/>
      <c r="AI22" s="77"/>
      <c r="AJ22" s="77"/>
      <c r="AK22" s="77"/>
      <c r="AL22" s="80"/>
    </row>
    <row r="23" spans="1:38" ht="23.25" x14ac:dyDescent="0.25">
      <c r="A23" s="81" t="s">
        <v>327</v>
      </c>
      <c r="B23" s="82">
        <f>SUM(AG23:AL23)</f>
        <v>657000</v>
      </c>
      <c r="C23" s="83"/>
      <c r="D23" s="84"/>
      <c r="E23" s="84"/>
      <c r="F23" s="84"/>
      <c r="G23" s="84"/>
      <c r="H23" s="85"/>
      <c r="I23" s="86"/>
      <c r="J23" s="84"/>
      <c r="K23" s="84"/>
      <c r="L23" s="84"/>
      <c r="M23" s="84"/>
      <c r="N23" s="87"/>
      <c r="O23" s="83"/>
      <c r="P23" s="84"/>
      <c r="Q23" s="84"/>
      <c r="R23" s="84"/>
      <c r="S23" s="84"/>
      <c r="T23" s="87"/>
      <c r="U23" s="83"/>
      <c r="V23" s="84"/>
      <c r="W23" s="84"/>
      <c r="X23" s="84"/>
      <c r="Y23" s="84"/>
      <c r="Z23" s="87"/>
      <c r="AA23" s="83"/>
      <c r="AB23" s="84"/>
      <c r="AC23" s="84"/>
      <c r="AD23" s="84"/>
      <c r="AE23" s="84"/>
      <c r="AF23" s="87"/>
      <c r="AG23" s="83">
        <v>109500</v>
      </c>
      <c r="AH23" s="84">
        <v>109500</v>
      </c>
      <c r="AI23" s="84">
        <v>109500</v>
      </c>
      <c r="AJ23" s="84">
        <v>109500</v>
      </c>
      <c r="AK23" s="84">
        <v>109500</v>
      </c>
      <c r="AL23" s="87">
        <v>109500</v>
      </c>
    </row>
    <row r="24" spans="1:38" ht="24" thickBot="1" x14ac:dyDescent="0.3">
      <c r="A24" s="102" t="s">
        <v>316</v>
      </c>
      <c r="B24" s="88">
        <f>SUM(K24:L24)</f>
        <v>29520</v>
      </c>
      <c r="C24" s="89"/>
      <c r="D24" s="90"/>
      <c r="E24" s="90"/>
      <c r="F24" s="90"/>
      <c r="G24" s="90"/>
      <c r="H24" s="110"/>
      <c r="I24" s="111"/>
      <c r="J24" s="90"/>
      <c r="K24" s="90">
        <v>14760</v>
      </c>
      <c r="L24" s="90">
        <v>14760</v>
      </c>
      <c r="M24" s="90"/>
      <c r="N24" s="91"/>
      <c r="O24" s="89"/>
      <c r="P24" s="90"/>
      <c r="Q24" s="90"/>
      <c r="R24" s="90"/>
      <c r="S24" s="90"/>
      <c r="T24" s="91"/>
      <c r="U24" s="89"/>
      <c r="V24" s="90"/>
      <c r="W24" s="90"/>
      <c r="X24" s="90"/>
      <c r="Y24" s="90"/>
      <c r="Z24" s="91"/>
      <c r="AA24" s="89"/>
      <c r="AB24" s="90"/>
      <c r="AC24" s="90"/>
      <c r="AD24" s="90"/>
      <c r="AE24" s="90"/>
      <c r="AF24" s="91"/>
      <c r="AG24" s="89"/>
      <c r="AH24" s="90"/>
      <c r="AI24" s="90"/>
      <c r="AJ24" s="90"/>
      <c r="AK24" s="90"/>
      <c r="AL24" s="91"/>
    </row>
    <row r="25" spans="1:38" x14ac:dyDescent="0.25">
      <c r="A25" s="92" t="s">
        <v>333</v>
      </c>
      <c r="B25" s="93">
        <f>SUM(C25:AL25)</f>
        <v>2904048</v>
      </c>
      <c r="C25" s="94">
        <f>SUM(C19:C24)</f>
        <v>0</v>
      </c>
      <c r="D25" s="95">
        <f t="shared" ref="D25:AL25" si="3">SUM(D19:D24)</f>
        <v>0</v>
      </c>
      <c r="E25" s="95">
        <f t="shared" si="3"/>
        <v>0</v>
      </c>
      <c r="F25" s="95">
        <f t="shared" si="3"/>
        <v>0</v>
      </c>
      <c r="G25" s="95">
        <f t="shared" si="3"/>
        <v>0</v>
      </c>
      <c r="H25" s="96">
        <f t="shared" si="3"/>
        <v>0</v>
      </c>
      <c r="I25" s="94">
        <f t="shared" si="3"/>
        <v>0</v>
      </c>
      <c r="J25" s="95">
        <f t="shared" si="3"/>
        <v>0</v>
      </c>
      <c r="K25" s="95">
        <f t="shared" si="3"/>
        <v>14760</v>
      </c>
      <c r="L25" s="95">
        <f t="shared" si="3"/>
        <v>261288</v>
      </c>
      <c r="M25" s="95">
        <f t="shared" si="3"/>
        <v>0</v>
      </c>
      <c r="N25" s="96">
        <f t="shared" si="3"/>
        <v>0</v>
      </c>
      <c r="O25" s="94">
        <f t="shared" si="3"/>
        <v>109500</v>
      </c>
      <c r="P25" s="95">
        <f t="shared" si="3"/>
        <v>109500</v>
      </c>
      <c r="Q25" s="95">
        <f t="shared" si="3"/>
        <v>109500</v>
      </c>
      <c r="R25" s="95">
        <f t="shared" si="3"/>
        <v>109500</v>
      </c>
      <c r="S25" s="95">
        <f t="shared" si="3"/>
        <v>109500</v>
      </c>
      <c r="T25" s="96">
        <f t="shared" si="3"/>
        <v>109500</v>
      </c>
      <c r="U25" s="94">
        <f t="shared" si="3"/>
        <v>109500</v>
      </c>
      <c r="V25" s="95">
        <f t="shared" si="3"/>
        <v>109500</v>
      </c>
      <c r="W25" s="95">
        <f t="shared" si="3"/>
        <v>109500</v>
      </c>
      <c r="X25" s="95">
        <f t="shared" si="3"/>
        <v>109500</v>
      </c>
      <c r="Y25" s="95">
        <f t="shared" si="3"/>
        <v>109500</v>
      </c>
      <c r="Z25" s="96">
        <f t="shared" si="3"/>
        <v>109500</v>
      </c>
      <c r="AA25" s="94">
        <f t="shared" si="3"/>
        <v>109500</v>
      </c>
      <c r="AB25" s="95">
        <f t="shared" si="3"/>
        <v>109500</v>
      </c>
      <c r="AC25" s="95">
        <f t="shared" si="3"/>
        <v>109500</v>
      </c>
      <c r="AD25" s="95">
        <f t="shared" si="3"/>
        <v>109500</v>
      </c>
      <c r="AE25" s="95">
        <f t="shared" si="3"/>
        <v>109500</v>
      </c>
      <c r="AF25" s="96">
        <f t="shared" si="3"/>
        <v>109500</v>
      </c>
      <c r="AG25" s="94">
        <f t="shared" si="3"/>
        <v>109500</v>
      </c>
      <c r="AH25" s="95">
        <f t="shared" si="3"/>
        <v>109500</v>
      </c>
      <c r="AI25" s="95">
        <f t="shared" si="3"/>
        <v>109500</v>
      </c>
      <c r="AJ25" s="95">
        <f t="shared" si="3"/>
        <v>109500</v>
      </c>
      <c r="AK25" s="95">
        <f t="shared" si="3"/>
        <v>109500</v>
      </c>
      <c r="AL25" s="96">
        <f t="shared" si="3"/>
        <v>109500</v>
      </c>
    </row>
    <row r="26" spans="1:38" x14ac:dyDescent="0.25">
      <c r="A26" s="97" t="s">
        <v>397</v>
      </c>
      <c r="B26" s="98">
        <f>SUM(C26:AL26)</f>
        <v>2437524</v>
      </c>
      <c r="C26" s="99">
        <f>SUM(C19:C24)*0.5</f>
        <v>0</v>
      </c>
      <c r="D26" s="100">
        <f t="shared" ref="D26:T26" si="4">SUM(D19:D24)*0.5</f>
        <v>0</v>
      </c>
      <c r="E26" s="100">
        <f t="shared" si="4"/>
        <v>0</v>
      </c>
      <c r="F26" s="100">
        <f t="shared" si="4"/>
        <v>0</v>
      </c>
      <c r="G26" s="100">
        <f t="shared" si="4"/>
        <v>0</v>
      </c>
      <c r="H26" s="101">
        <f t="shared" si="4"/>
        <v>0</v>
      </c>
      <c r="I26" s="99">
        <f t="shared" si="4"/>
        <v>0</v>
      </c>
      <c r="J26" s="100">
        <f t="shared" si="4"/>
        <v>0</v>
      </c>
      <c r="K26" s="100">
        <f t="shared" si="4"/>
        <v>7380</v>
      </c>
      <c r="L26" s="100">
        <f t="shared" si="4"/>
        <v>130644</v>
      </c>
      <c r="M26" s="100">
        <f t="shared" si="4"/>
        <v>0</v>
      </c>
      <c r="N26" s="101">
        <f t="shared" si="4"/>
        <v>0</v>
      </c>
      <c r="O26" s="99">
        <f t="shared" si="4"/>
        <v>54750</v>
      </c>
      <c r="P26" s="100">
        <f t="shared" si="4"/>
        <v>54750</v>
      </c>
      <c r="Q26" s="100">
        <f t="shared" si="4"/>
        <v>54750</v>
      </c>
      <c r="R26" s="100">
        <f t="shared" si="4"/>
        <v>54750</v>
      </c>
      <c r="S26" s="100">
        <f t="shared" si="4"/>
        <v>54750</v>
      </c>
      <c r="T26" s="101">
        <f t="shared" si="4"/>
        <v>54750</v>
      </c>
      <c r="U26" s="112">
        <f>SUM(U19:U24)</f>
        <v>109500</v>
      </c>
      <c r="V26" s="113">
        <f t="shared" ref="V26:AL26" si="5">SUM(V19:V24)</f>
        <v>109500</v>
      </c>
      <c r="W26" s="113">
        <f t="shared" si="5"/>
        <v>109500</v>
      </c>
      <c r="X26" s="113">
        <f t="shared" si="5"/>
        <v>109500</v>
      </c>
      <c r="Y26" s="113">
        <f t="shared" si="5"/>
        <v>109500</v>
      </c>
      <c r="Z26" s="98">
        <f t="shared" si="5"/>
        <v>109500</v>
      </c>
      <c r="AA26" s="99">
        <f t="shared" si="5"/>
        <v>109500</v>
      </c>
      <c r="AB26" s="100">
        <f t="shared" si="5"/>
        <v>109500</v>
      </c>
      <c r="AC26" s="100">
        <f t="shared" si="5"/>
        <v>109500</v>
      </c>
      <c r="AD26" s="100">
        <f t="shared" si="5"/>
        <v>109500</v>
      </c>
      <c r="AE26" s="100">
        <f t="shared" si="5"/>
        <v>109500</v>
      </c>
      <c r="AF26" s="101">
        <f t="shared" si="5"/>
        <v>109500</v>
      </c>
      <c r="AG26" s="99">
        <f t="shared" si="5"/>
        <v>109500</v>
      </c>
      <c r="AH26" s="100">
        <f t="shared" si="5"/>
        <v>109500</v>
      </c>
      <c r="AI26" s="100">
        <f t="shared" si="5"/>
        <v>109500</v>
      </c>
      <c r="AJ26" s="100">
        <f t="shared" si="5"/>
        <v>109500</v>
      </c>
      <c r="AK26" s="100">
        <f t="shared" si="5"/>
        <v>109500</v>
      </c>
      <c r="AL26" s="101">
        <f t="shared" si="5"/>
        <v>109500</v>
      </c>
    </row>
    <row r="27" spans="1:38" ht="15.75" thickBot="1" x14ac:dyDescent="0.3">
      <c r="A27" s="102" t="s">
        <v>398</v>
      </c>
      <c r="B27" s="88">
        <f>SUM(C27:AL27)</f>
        <v>466524</v>
      </c>
      <c r="C27" s="89">
        <f>SUM(C19:C24)*0.5</f>
        <v>0</v>
      </c>
      <c r="D27" s="90">
        <f t="shared" ref="D27:T27" si="6">SUM(D19:D24)*0.5</f>
        <v>0</v>
      </c>
      <c r="E27" s="90">
        <f t="shared" si="6"/>
        <v>0</v>
      </c>
      <c r="F27" s="90">
        <f t="shared" si="6"/>
        <v>0</v>
      </c>
      <c r="G27" s="90">
        <f t="shared" si="6"/>
        <v>0</v>
      </c>
      <c r="H27" s="91">
        <f t="shared" si="6"/>
        <v>0</v>
      </c>
      <c r="I27" s="89">
        <f t="shared" si="6"/>
        <v>0</v>
      </c>
      <c r="J27" s="90">
        <f t="shared" si="6"/>
        <v>0</v>
      </c>
      <c r="K27" s="90">
        <f t="shared" si="6"/>
        <v>7380</v>
      </c>
      <c r="L27" s="90">
        <f t="shared" si="6"/>
        <v>130644</v>
      </c>
      <c r="M27" s="90">
        <f t="shared" si="6"/>
        <v>0</v>
      </c>
      <c r="N27" s="91">
        <f t="shared" si="6"/>
        <v>0</v>
      </c>
      <c r="O27" s="89">
        <f t="shared" si="6"/>
        <v>54750</v>
      </c>
      <c r="P27" s="90">
        <f t="shared" si="6"/>
        <v>54750</v>
      </c>
      <c r="Q27" s="90">
        <f t="shared" si="6"/>
        <v>54750</v>
      </c>
      <c r="R27" s="90">
        <f t="shared" si="6"/>
        <v>54750</v>
      </c>
      <c r="S27" s="90">
        <f t="shared" si="6"/>
        <v>54750</v>
      </c>
      <c r="T27" s="91">
        <f t="shared" si="6"/>
        <v>54750</v>
      </c>
      <c r="U27" s="114">
        <v>0</v>
      </c>
      <c r="V27" s="115">
        <v>0</v>
      </c>
      <c r="W27" s="115">
        <v>0</v>
      </c>
      <c r="X27" s="115">
        <v>0</v>
      </c>
      <c r="Y27" s="115">
        <v>0</v>
      </c>
      <c r="Z27" s="88">
        <v>0</v>
      </c>
      <c r="AA27" s="89">
        <v>0</v>
      </c>
      <c r="AB27" s="90">
        <v>0</v>
      </c>
      <c r="AC27" s="90">
        <v>0</v>
      </c>
      <c r="AD27" s="90">
        <v>0</v>
      </c>
      <c r="AE27" s="90">
        <v>0</v>
      </c>
      <c r="AF27" s="91">
        <v>0</v>
      </c>
      <c r="AG27" s="89">
        <v>0</v>
      </c>
      <c r="AH27" s="90">
        <v>0</v>
      </c>
      <c r="AI27" s="90">
        <v>0</v>
      </c>
      <c r="AJ27" s="90">
        <v>0</v>
      </c>
      <c r="AK27" s="90">
        <v>0</v>
      </c>
      <c r="AL27" s="91">
        <v>0</v>
      </c>
    </row>
    <row r="28" spans="1:38" x14ac:dyDescent="0.25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</row>
    <row r="29" spans="1:38" ht="19.5" thickBot="1" x14ac:dyDescent="0.35">
      <c r="A29" s="215" t="s">
        <v>403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</row>
    <row r="30" spans="1:38" x14ac:dyDescent="0.25">
      <c r="A30" s="205" t="s">
        <v>347</v>
      </c>
      <c r="B30" s="208" t="s">
        <v>348</v>
      </c>
      <c r="C30" s="210" t="s">
        <v>392</v>
      </c>
      <c r="D30" s="211"/>
      <c r="E30" s="211"/>
      <c r="F30" s="211"/>
      <c r="G30" s="211"/>
      <c r="H30" s="211"/>
      <c r="I30" s="212"/>
      <c r="J30" s="212"/>
      <c r="K30" s="212"/>
      <c r="L30" s="212"/>
      <c r="M30" s="212"/>
      <c r="N30" s="213"/>
      <c r="O30" s="201" t="s">
        <v>393</v>
      </c>
      <c r="P30" s="202"/>
      <c r="Q30" s="202"/>
      <c r="R30" s="202"/>
      <c r="S30" s="202"/>
      <c r="T30" s="203"/>
      <c r="U30" s="201" t="s">
        <v>394</v>
      </c>
      <c r="V30" s="202"/>
      <c r="W30" s="202"/>
      <c r="X30" s="202"/>
      <c r="Y30" s="202"/>
      <c r="Z30" s="203"/>
      <c r="AA30" s="201" t="s">
        <v>395</v>
      </c>
      <c r="AB30" s="202"/>
      <c r="AC30" s="202"/>
      <c r="AD30" s="202"/>
      <c r="AE30" s="202"/>
      <c r="AF30" s="203"/>
      <c r="AG30" s="201" t="s">
        <v>396</v>
      </c>
      <c r="AH30" s="202"/>
      <c r="AI30" s="202"/>
      <c r="AJ30" s="202"/>
      <c r="AK30" s="202"/>
      <c r="AL30" s="203"/>
    </row>
    <row r="31" spans="1:38" x14ac:dyDescent="0.25">
      <c r="A31" s="206"/>
      <c r="B31" s="209"/>
      <c r="C31" s="55" t="s">
        <v>334</v>
      </c>
      <c r="D31" s="56" t="s">
        <v>335</v>
      </c>
      <c r="E31" s="56" t="s">
        <v>336</v>
      </c>
      <c r="F31" s="56" t="s">
        <v>337</v>
      </c>
      <c r="G31" s="56" t="s">
        <v>338</v>
      </c>
      <c r="H31" s="57" t="s">
        <v>349</v>
      </c>
      <c r="I31" s="56" t="s">
        <v>350</v>
      </c>
      <c r="J31" s="56" t="s">
        <v>351</v>
      </c>
      <c r="K31" s="56" t="s">
        <v>352</v>
      </c>
      <c r="L31" s="56" t="s">
        <v>353</v>
      </c>
      <c r="M31" s="56" t="s">
        <v>354</v>
      </c>
      <c r="N31" s="58" t="s">
        <v>355</v>
      </c>
      <c r="O31" s="55" t="s">
        <v>356</v>
      </c>
      <c r="P31" s="56" t="s">
        <v>357</v>
      </c>
      <c r="Q31" s="56" t="s">
        <v>358</v>
      </c>
      <c r="R31" s="56" t="s">
        <v>359</v>
      </c>
      <c r="S31" s="56" t="s">
        <v>360</v>
      </c>
      <c r="T31" s="58" t="s">
        <v>361</v>
      </c>
      <c r="U31" s="55" t="s">
        <v>362</v>
      </c>
      <c r="V31" s="56" t="s">
        <v>363</v>
      </c>
      <c r="W31" s="56" t="s">
        <v>364</v>
      </c>
      <c r="X31" s="56" t="s">
        <v>365</v>
      </c>
      <c r="Y31" s="56" t="s">
        <v>366</v>
      </c>
      <c r="Z31" s="58" t="s">
        <v>367</v>
      </c>
      <c r="AA31" s="55" t="s">
        <v>368</v>
      </c>
      <c r="AB31" s="56" t="s">
        <v>369</v>
      </c>
      <c r="AC31" s="56" t="s">
        <v>370</v>
      </c>
      <c r="AD31" s="56" t="s">
        <v>371</v>
      </c>
      <c r="AE31" s="56" t="s">
        <v>372</v>
      </c>
      <c r="AF31" s="58" t="s">
        <v>373</v>
      </c>
      <c r="AG31" s="55" t="s">
        <v>374</v>
      </c>
      <c r="AH31" s="56" t="s">
        <v>375</v>
      </c>
      <c r="AI31" s="56" t="s">
        <v>376</v>
      </c>
      <c r="AJ31" s="56" t="s">
        <v>377</v>
      </c>
      <c r="AK31" s="56" t="s">
        <v>378</v>
      </c>
      <c r="AL31" s="58" t="s">
        <v>379</v>
      </c>
    </row>
    <row r="32" spans="1:38" x14ac:dyDescent="0.25">
      <c r="A32" s="207"/>
      <c r="B32" s="209"/>
      <c r="C32" s="59" t="s">
        <v>380</v>
      </c>
      <c r="D32" s="60" t="s">
        <v>381</v>
      </c>
      <c r="E32" s="60" t="s">
        <v>382</v>
      </c>
      <c r="F32" s="60" t="s">
        <v>383</v>
      </c>
      <c r="G32" s="60" t="s">
        <v>384</v>
      </c>
      <c r="H32" s="61" t="s">
        <v>385</v>
      </c>
      <c r="I32" s="62" t="s">
        <v>386</v>
      </c>
      <c r="J32" s="63" t="s">
        <v>387</v>
      </c>
      <c r="K32" s="63" t="s">
        <v>388</v>
      </c>
      <c r="L32" s="63" t="s">
        <v>389</v>
      </c>
      <c r="M32" s="63" t="s">
        <v>390</v>
      </c>
      <c r="N32" s="64" t="s">
        <v>391</v>
      </c>
      <c r="O32" s="65" t="s">
        <v>380</v>
      </c>
      <c r="P32" s="63" t="s">
        <v>381</v>
      </c>
      <c r="Q32" s="63" t="s">
        <v>382</v>
      </c>
      <c r="R32" s="63" t="s">
        <v>383</v>
      </c>
      <c r="S32" s="63" t="s">
        <v>384</v>
      </c>
      <c r="T32" s="64" t="s">
        <v>385</v>
      </c>
      <c r="U32" s="65" t="s">
        <v>386</v>
      </c>
      <c r="V32" s="63" t="s">
        <v>387</v>
      </c>
      <c r="W32" s="63" t="s">
        <v>388</v>
      </c>
      <c r="X32" s="63" t="s">
        <v>389</v>
      </c>
      <c r="Y32" s="63" t="s">
        <v>390</v>
      </c>
      <c r="Z32" s="64" t="s">
        <v>391</v>
      </c>
      <c r="AA32" s="55" t="s">
        <v>380</v>
      </c>
      <c r="AB32" s="56" t="s">
        <v>381</v>
      </c>
      <c r="AC32" s="56" t="s">
        <v>382</v>
      </c>
      <c r="AD32" s="56" t="s">
        <v>383</v>
      </c>
      <c r="AE32" s="56" t="s">
        <v>384</v>
      </c>
      <c r="AF32" s="58" t="s">
        <v>385</v>
      </c>
      <c r="AG32" s="59" t="s">
        <v>386</v>
      </c>
      <c r="AH32" s="60" t="s">
        <v>387</v>
      </c>
      <c r="AI32" s="60" t="s">
        <v>388</v>
      </c>
      <c r="AJ32" s="60" t="s">
        <v>389</v>
      </c>
      <c r="AK32" s="60" t="s">
        <v>390</v>
      </c>
      <c r="AL32" s="66" t="s">
        <v>391</v>
      </c>
    </row>
    <row r="33" spans="1:38" ht="34.5" x14ac:dyDescent="0.25">
      <c r="A33" s="67" t="s">
        <v>322</v>
      </c>
      <c r="B33" s="68">
        <f>SUM(C33:N33)</f>
        <v>0</v>
      </c>
      <c r="C33" s="69"/>
      <c r="D33" s="70"/>
      <c r="E33" s="70"/>
      <c r="F33" s="70"/>
      <c r="G33" s="70"/>
      <c r="H33" s="71"/>
      <c r="I33" s="72"/>
      <c r="J33" s="70"/>
      <c r="K33" s="70"/>
      <c r="L33" s="70"/>
      <c r="M33" s="70"/>
      <c r="N33" s="73"/>
      <c r="O33" s="69"/>
      <c r="P33" s="70">
        <v>246528</v>
      </c>
      <c r="Q33" s="70"/>
      <c r="R33" s="70"/>
      <c r="S33" s="70"/>
      <c r="T33" s="73"/>
      <c r="U33" s="69"/>
      <c r="V33" s="70"/>
      <c r="W33" s="70"/>
      <c r="X33" s="70"/>
      <c r="Y33" s="70"/>
      <c r="Z33" s="73"/>
      <c r="AA33" s="69"/>
      <c r="AB33" s="70"/>
      <c r="AC33" s="70"/>
      <c r="AD33" s="70"/>
      <c r="AE33" s="70"/>
      <c r="AF33" s="73"/>
      <c r="AG33" s="69"/>
      <c r="AH33" s="70"/>
      <c r="AI33" s="70"/>
      <c r="AJ33" s="70"/>
      <c r="AK33" s="70"/>
      <c r="AL33" s="73"/>
    </row>
    <row r="34" spans="1:38" ht="23.25" x14ac:dyDescent="0.25">
      <c r="A34" s="74" t="s">
        <v>324</v>
      </c>
      <c r="B34" s="75">
        <f>SUM(O34:T34)</f>
        <v>438000</v>
      </c>
      <c r="C34" s="76"/>
      <c r="D34" s="77"/>
      <c r="E34" s="77"/>
      <c r="F34" s="77"/>
      <c r="G34" s="77"/>
      <c r="H34" s="78"/>
      <c r="I34" s="79"/>
      <c r="J34" s="77"/>
      <c r="K34" s="77"/>
      <c r="L34" s="77"/>
      <c r="M34" s="77"/>
      <c r="N34" s="80"/>
      <c r="O34" s="76"/>
      <c r="P34" s="77"/>
      <c r="Q34" s="77">
        <v>109500</v>
      </c>
      <c r="R34" s="77">
        <v>109500</v>
      </c>
      <c r="S34" s="77">
        <v>109500</v>
      </c>
      <c r="T34" s="80">
        <v>109500</v>
      </c>
      <c r="U34" s="76"/>
      <c r="V34" s="77"/>
      <c r="W34" s="77"/>
      <c r="X34" s="77"/>
      <c r="Y34" s="77"/>
      <c r="Z34" s="80"/>
      <c r="AA34" s="76"/>
      <c r="AB34" s="77"/>
      <c r="AC34" s="77"/>
      <c r="AD34" s="77"/>
      <c r="AE34" s="77"/>
      <c r="AF34" s="80"/>
      <c r="AG34" s="76"/>
      <c r="AH34" s="77"/>
      <c r="AI34" s="77"/>
      <c r="AJ34" s="77"/>
      <c r="AK34" s="77"/>
      <c r="AL34" s="80"/>
    </row>
    <row r="35" spans="1:38" ht="23.25" x14ac:dyDescent="0.25">
      <c r="A35" s="74" t="s">
        <v>325</v>
      </c>
      <c r="B35" s="75">
        <f>SUM(U35:Z35)</f>
        <v>657000</v>
      </c>
      <c r="C35" s="76"/>
      <c r="D35" s="77"/>
      <c r="E35" s="77"/>
      <c r="F35" s="77"/>
      <c r="G35" s="77"/>
      <c r="H35" s="78"/>
      <c r="I35" s="79"/>
      <c r="J35" s="77"/>
      <c r="K35" s="77"/>
      <c r="L35" s="77"/>
      <c r="M35" s="77"/>
      <c r="N35" s="80"/>
      <c r="O35" s="76"/>
      <c r="P35" s="77"/>
      <c r="Q35" s="77"/>
      <c r="R35" s="77"/>
      <c r="S35" s="77"/>
      <c r="T35" s="80"/>
      <c r="U35" s="76">
        <v>109500</v>
      </c>
      <c r="V35" s="77">
        <v>109500</v>
      </c>
      <c r="W35" s="77">
        <v>109500</v>
      </c>
      <c r="X35" s="77">
        <v>109500</v>
      </c>
      <c r="Y35" s="77">
        <v>109500</v>
      </c>
      <c r="Z35" s="80">
        <v>109500</v>
      </c>
      <c r="AA35" s="76"/>
      <c r="AB35" s="77"/>
      <c r="AC35" s="77"/>
      <c r="AD35" s="77"/>
      <c r="AE35" s="77"/>
      <c r="AF35" s="80"/>
      <c r="AG35" s="76"/>
      <c r="AH35" s="77"/>
      <c r="AI35" s="77"/>
      <c r="AJ35" s="77"/>
      <c r="AK35" s="77"/>
      <c r="AL35" s="80"/>
    </row>
    <row r="36" spans="1:38" ht="23.25" x14ac:dyDescent="0.25">
      <c r="A36" s="74" t="s">
        <v>326</v>
      </c>
      <c r="B36" s="75">
        <f>SUM(AA36:AF36)</f>
        <v>657000</v>
      </c>
      <c r="C36" s="76"/>
      <c r="D36" s="77"/>
      <c r="E36" s="77"/>
      <c r="F36" s="77"/>
      <c r="G36" s="77"/>
      <c r="H36" s="78"/>
      <c r="I36" s="79"/>
      <c r="J36" s="77"/>
      <c r="K36" s="77"/>
      <c r="L36" s="77"/>
      <c r="M36" s="77"/>
      <c r="N36" s="80"/>
      <c r="O36" s="76"/>
      <c r="P36" s="77"/>
      <c r="Q36" s="77"/>
      <c r="R36" s="77"/>
      <c r="S36" s="77"/>
      <c r="T36" s="80"/>
      <c r="U36" s="76"/>
      <c r="V36" s="77"/>
      <c r="W36" s="77"/>
      <c r="X36" s="77"/>
      <c r="Y36" s="77"/>
      <c r="Z36" s="80"/>
      <c r="AA36" s="76">
        <v>109500</v>
      </c>
      <c r="AB36" s="77">
        <v>109500</v>
      </c>
      <c r="AC36" s="77">
        <v>109500</v>
      </c>
      <c r="AD36" s="77">
        <v>109500</v>
      </c>
      <c r="AE36" s="77">
        <v>109500</v>
      </c>
      <c r="AF36" s="80">
        <v>109500</v>
      </c>
      <c r="AG36" s="76"/>
      <c r="AH36" s="77"/>
      <c r="AI36" s="77"/>
      <c r="AJ36" s="77"/>
      <c r="AK36" s="77"/>
      <c r="AL36" s="80"/>
    </row>
    <row r="37" spans="1:38" ht="23.25" x14ac:dyDescent="0.25">
      <c r="A37" s="81" t="s">
        <v>327</v>
      </c>
      <c r="B37" s="82">
        <f>SUM(AG37:AL37)</f>
        <v>657000</v>
      </c>
      <c r="C37" s="83"/>
      <c r="D37" s="84"/>
      <c r="E37" s="84"/>
      <c r="F37" s="84"/>
      <c r="G37" s="84"/>
      <c r="H37" s="85"/>
      <c r="I37" s="86"/>
      <c r="J37" s="84"/>
      <c r="K37" s="84"/>
      <c r="L37" s="84"/>
      <c r="M37" s="84"/>
      <c r="N37" s="87"/>
      <c r="O37" s="83"/>
      <c r="P37" s="84"/>
      <c r="Q37" s="84"/>
      <c r="R37" s="84"/>
      <c r="S37" s="84"/>
      <c r="T37" s="87"/>
      <c r="U37" s="83"/>
      <c r="V37" s="84"/>
      <c r="W37" s="84"/>
      <c r="X37" s="84"/>
      <c r="Y37" s="84"/>
      <c r="Z37" s="87"/>
      <c r="AA37" s="83"/>
      <c r="AB37" s="84"/>
      <c r="AC37" s="84"/>
      <c r="AD37" s="84"/>
      <c r="AE37" s="84"/>
      <c r="AF37" s="87"/>
      <c r="AG37" s="83">
        <v>109500</v>
      </c>
      <c r="AH37" s="84">
        <v>109500</v>
      </c>
      <c r="AI37" s="84">
        <v>109500</v>
      </c>
      <c r="AJ37" s="84">
        <v>109500</v>
      </c>
      <c r="AK37" s="84">
        <v>109500</v>
      </c>
      <c r="AL37" s="87">
        <v>109500</v>
      </c>
    </row>
    <row r="38" spans="1:38" ht="24" thickBot="1" x14ac:dyDescent="0.3">
      <c r="A38" s="102" t="s">
        <v>316</v>
      </c>
      <c r="B38" s="88">
        <f>SUM(K38:L38)</f>
        <v>29520</v>
      </c>
      <c r="C38" s="89"/>
      <c r="D38" s="90"/>
      <c r="E38" s="90"/>
      <c r="F38" s="90"/>
      <c r="G38" s="90"/>
      <c r="H38" s="110"/>
      <c r="I38" s="111"/>
      <c r="J38" s="90"/>
      <c r="K38" s="90">
        <v>14760</v>
      </c>
      <c r="L38" s="90">
        <v>14760</v>
      </c>
      <c r="M38" s="90"/>
      <c r="N38" s="91"/>
      <c r="O38" s="89"/>
      <c r="P38" s="90"/>
      <c r="Q38" s="90"/>
      <c r="R38" s="90"/>
      <c r="S38" s="90"/>
      <c r="T38" s="91"/>
      <c r="U38" s="89"/>
      <c r="V38" s="90"/>
      <c r="W38" s="90"/>
      <c r="X38" s="90"/>
      <c r="Y38" s="90"/>
      <c r="Z38" s="91"/>
      <c r="AA38" s="89"/>
      <c r="AB38" s="90"/>
      <c r="AC38" s="90"/>
      <c r="AD38" s="90"/>
      <c r="AE38" s="90"/>
      <c r="AF38" s="91"/>
      <c r="AG38" s="89"/>
      <c r="AH38" s="90"/>
      <c r="AI38" s="90"/>
      <c r="AJ38" s="90"/>
      <c r="AK38" s="90"/>
      <c r="AL38" s="91"/>
    </row>
    <row r="39" spans="1:38" x14ac:dyDescent="0.25">
      <c r="A39" s="92" t="s">
        <v>333</v>
      </c>
      <c r="B39" s="93">
        <f>SUM(C39:AL39)</f>
        <v>2685048</v>
      </c>
      <c r="C39" s="94">
        <f>SUM(C33:C38)</f>
        <v>0</v>
      </c>
      <c r="D39" s="95">
        <f t="shared" ref="D39" si="7">SUM(D33:D38)</f>
        <v>0</v>
      </c>
      <c r="E39" s="95">
        <f t="shared" ref="E39" si="8">SUM(E33:E38)</f>
        <v>0</v>
      </c>
      <c r="F39" s="95">
        <f t="shared" ref="F39" si="9">SUM(F33:F38)</f>
        <v>0</v>
      </c>
      <c r="G39" s="95">
        <f t="shared" ref="G39" si="10">SUM(G33:G38)</f>
        <v>0</v>
      </c>
      <c r="H39" s="96">
        <f t="shared" ref="H39" si="11">SUM(H33:H38)</f>
        <v>0</v>
      </c>
      <c r="I39" s="94">
        <f t="shared" ref="I39" si="12">SUM(I33:I38)</f>
        <v>0</v>
      </c>
      <c r="J39" s="95">
        <f t="shared" ref="J39" si="13">SUM(J33:J38)</f>
        <v>0</v>
      </c>
      <c r="K39" s="95">
        <f t="shared" ref="K39" si="14">SUM(K33:K38)</f>
        <v>14760</v>
      </c>
      <c r="L39" s="95">
        <f t="shared" ref="L39" si="15">SUM(L33:L38)</f>
        <v>14760</v>
      </c>
      <c r="M39" s="95">
        <f t="shared" ref="M39" si="16">SUM(M33:M38)</f>
        <v>0</v>
      </c>
      <c r="N39" s="96">
        <f t="shared" ref="N39" si="17">SUM(N33:N38)</f>
        <v>0</v>
      </c>
      <c r="O39" s="94">
        <f t="shared" ref="O39" si="18">SUM(O33:O38)</f>
        <v>0</v>
      </c>
      <c r="P39" s="95">
        <f t="shared" ref="P39" si="19">SUM(P33:P38)</f>
        <v>246528</v>
      </c>
      <c r="Q39" s="95">
        <f t="shared" ref="Q39" si="20">SUM(Q33:Q38)</f>
        <v>109500</v>
      </c>
      <c r="R39" s="95">
        <f t="shared" ref="R39" si="21">SUM(R33:R38)</f>
        <v>109500</v>
      </c>
      <c r="S39" s="95">
        <f t="shared" ref="S39" si="22">SUM(S33:S38)</f>
        <v>109500</v>
      </c>
      <c r="T39" s="96">
        <f t="shared" ref="T39" si="23">SUM(T33:T38)</f>
        <v>109500</v>
      </c>
      <c r="U39" s="94">
        <f t="shared" ref="U39" si="24">SUM(U33:U38)</f>
        <v>109500</v>
      </c>
      <c r="V39" s="95">
        <f t="shared" ref="V39" si="25">SUM(V33:V38)</f>
        <v>109500</v>
      </c>
      <c r="W39" s="95">
        <f t="shared" ref="W39" si="26">SUM(W33:W38)</f>
        <v>109500</v>
      </c>
      <c r="X39" s="95">
        <f t="shared" ref="X39" si="27">SUM(X33:X38)</f>
        <v>109500</v>
      </c>
      <c r="Y39" s="95">
        <f t="shared" ref="Y39" si="28">SUM(Y33:Y38)</f>
        <v>109500</v>
      </c>
      <c r="Z39" s="96">
        <f t="shared" ref="Z39" si="29">SUM(Z33:Z38)</f>
        <v>109500</v>
      </c>
      <c r="AA39" s="94">
        <f t="shared" ref="AA39" si="30">SUM(AA33:AA38)</f>
        <v>109500</v>
      </c>
      <c r="AB39" s="95">
        <f t="shared" ref="AB39" si="31">SUM(AB33:AB38)</f>
        <v>109500</v>
      </c>
      <c r="AC39" s="95">
        <f t="shared" ref="AC39" si="32">SUM(AC33:AC38)</f>
        <v>109500</v>
      </c>
      <c r="AD39" s="95">
        <f t="shared" ref="AD39" si="33">SUM(AD33:AD38)</f>
        <v>109500</v>
      </c>
      <c r="AE39" s="95">
        <f t="shared" ref="AE39" si="34">SUM(AE33:AE38)</f>
        <v>109500</v>
      </c>
      <c r="AF39" s="96">
        <f t="shared" ref="AF39" si="35">SUM(AF33:AF38)</f>
        <v>109500</v>
      </c>
      <c r="AG39" s="94">
        <f t="shared" ref="AG39" si="36">SUM(AG33:AG38)</f>
        <v>109500</v>
      </c>
      <c r="AH39" s="95">
        <f t="shared" ref="AH39" si="37">SUM(AH33:AH38)</f>
        <v>109500</v>
      </c>
      <c r="AI39" s="95">
        <f t="shared" ref="AI39" si="38">SUM(AI33:AI38)</f>
        <v>109500</v>
      </c>
      <c r="AJ39" s="95">
        <f t="shared" ref="AJ39" si="39">SUM(AJ33:AJ38)</f>
        <v>109500</v>
      </c>
      <c r="AK39" s="95">
        <f t="shared" ref="AK39" si="40">SUM(AK33:AK38)</f>
        <v>109500</v>
      </c>
      <c r="AL39" s="96">
        <f t="shared" ref="AL39" si="41">SUM(AL33:AL38)</f>
        <v>109500</v>
      </c>
    </row>
    <row r="40" spans="1:38" x14ac:dyDescent="0.25">
      <c r="A40" s="97" t="s">
        <v>397</v>
      </c>
      <c r="B40" s="98">
        <f>SUM(C40:AL40)</f>
        <v>1342524</v>
      </c>
      <c r="C40" s="99">
        <f>SUM(C33:C38)*0.5</f>
        <v>0</v>
      </c>
      <c r="D40" s="100">
        <f t="shared" ref="D40:AL40" si="42">SUM(D33:D38)*0.5</f>
        <v>0</v>
      </c>
      <c r="E40" s="100">
        <f t="shared" si="42"/>
        <v>0</v>
      </c>
      <c r="F40" s="100">
        <f t="shared" si="42"/>
        <v>0</v>
      </c>
      <c r="G40" s="100">
        <f t="shared" si="42"/>
        <v>0</v>
      </c>
      <c r="H40" s="101">
        <f t="shared" si="42"/>
        <v>0</v>
      </c>
      <c r="I40" s="99">
        <f t="shared" si="42"/>
        <v>0</v>
      </c>
      <c r="J40" s="100">
        <f t="shared" si="42"/>
        <v>0</v>
      </c>
      <c r="K40" s="100">
        <f t="shared" si="42"/>
        <v>7380</v>
      </c>
      <c r="L40" s="100">
        <f t="shared" si="42"/>
        <v>7380</v>
      </c>
      <c r="M40" s="100">
        <f t="shared" si="42"/>
        <v>0</v>
      </c>
      <c r="N40" s="101">
        <f t="shared" si="42"/>
        <v>0</v>
      </c>
      <c r="O40" s="99">
        <f t="shared" si="42"/>
        <v>0</v>
      </c>
      <c r="P40" s="100">
        <f t="shared" si="42"/>
        <v>123264</v>
      </c>
      <c r="Q40" s="100">
        <f t="shared" si="42"/>
        <v>54750</v>
      </c>
      <c r="R40" s="100">
        <f t="shared" si="42"/>
        <v>54750</v>
      </c>
      <c r="S40" s="100">
        <f t="shared" si="42"/>
        <v>54750</v>
      </c>
      <c r="T40" s="101">
        <f t="shared" si="42"/>
        <v>54750</v>
      </c>
      <c r="U40" s="99">
        <f t="shared" si="42"/>
        <v>54750</v>
      </c>
      <c r="V40" s="100">
        <f t="shared" si="42"/>
        <v>54750</v>
      </c>
      <c r="W40" s="100">
        <f t="shared" si="42"/>
        <v>54750</v>
      </c>
      <c r="X40" s="100">
        <f t="shared" si="42"/>
        <v>54750</v>
      </c>
      <c r="Y40" s="100">
        <f t="shared" si="42"/>
        <v>54750</v>
      </c>
      <c r="Z40" s="101">
        <f t="shared" si="42"/>
        <v>54750</v>
      </c>
      <c r="AA40" s="99">
        <f t="shared" si="42"/>
        <v>54750</v>
      </c>
      <c r="AB40" s="100">
        <f t="shared" si="42"/>
        <v>54750</v>
      </c>
      <c r="AC40" s="100">
        <f t="shared" si="42"/>
        <v>54750</v>
      </c>
      <c r="AD40" s="100">
        <f t="shared" si="42"/>
        <v>54750</v>
      </c>
      <c r="AE40" s="100">
        <f t="shared" si="42"/>
        <v>54750</v>
      </c>
      <c r="AF40" s="101">
        <f t="shared" si="42"/>
        <v>54750</v>
      </c>
      <c r="AG40" s="99">
        <f t="shared" si="42"/>
        <v>54750</v>
      </c>
      <c r="AH40" s="100">
        <f t="shared" si="42"/>
        <v>54750</v>
      </c>
      <c r="AI40" s="100">
        <f t="shared" si="42"/>
        <v>54750</v>
      </c>
      <c r="AJ40" s="100">
        <f t="shared" si="42"/>
        <v>54750</v>
      </c>
      <c r="AK40" s="100">
        <f t="shared" si="42"/>
        <v>54750</v>
      </c>
      <c r="AL40" s="101">
        <f t="shared" si="42"/>
        <v>54750</v>
      </c>
    </row>
    <row r="41" spans="1:38" ht="15.75" thickBot="1" x14ac:dyDescent="0.3">
      <c r="A41" s="102" t="s">
        <v>398</v>
      </c>
      <c r="B41" s="88">
        <f>SUM(C41:AL41)</f>
        <v>1342524</v>
      </c>
      <c r="C41" s="89">
        <f>SUM(C33:C38)*0.5</f>
        <v>0</v>
      </c>
      <c r="D41" s="90">
        <f t="shared" ref="D41:AL41" si="43">SUM(D33:D38)*0.5</f>
        <v>0</v>
      </c>
      <c r="E41" s="90">
        <f t="shared" si="43"/>
        <v>0</v>
      </c>
      <c r="F41" s="90">
        <f t="shared" si="43"/>
        <v>0</v>
      </c>
      <c r="G41" s="90">
        <f t="shared" si="43"/>
        <v>0</v>
      </c>
      <c r="H41" s="91">
        <f t="shared" si="43"/>
        <v>0</v>
      </c>
      <c r="I41" s="89">
        <f t="shared" si="43"/>
        <v>0</v>
      </c>
      <c r="J41" s="90">
        <f t="shared" si="43"/>
        <v>0</v>
      </c>
      <c r="K41" s="90">
        <f t="shared" si="43"/>
        <v>7380</v>
      </c>
      <c r="L41" s="90">
        <f t="shared" si="43"/>
        <v>7380</v>
      </c>
      <c r="M41" s="90">
        <f t="shared" si="43"/>
        <v>0</v>
      </c>
      <c r="N41" s="91">
        <f t="shared" si="43"/>
        <v>0</v>
      </c>
      <c r="O41" s="89">
        <f t="shared" si="43"/>
        <v>0</v>
      </c>
      <c r="P41" s="90">
        <f t="shared" si="43"/>
        <v>123264</v>
      </c>
      <c r="Q41" s="90">
        <f t="shared" si="43"/>
        <v>54750</v>
      </c>
      <c r="R41" s="90">
        <f t="shared" si="43"/>
        <v>54750</v>
      </c>
      <c r="S41" s="90">
        <f t="shared" si="43"/>
        <v>54750</v>
      </c>
      <c r="T41" s="91">
        <f t="shared" si="43"/>
        <v>54750</v>
      </c>
      <c r="U41" s="89">
        <f t="shared" si="43"/>
        <v>54750</v>
      </c>
      <c r="V41" s="90">
        <f t="shared" si="43"/>
        <v>54750</v>
      </c>
      <c r="W41" s="90">
        <f t="shared" si="43"/>
        <v>54750</v>
      </c>
      <c r="X41" s="90">
        <f t="shared" si="43"/>
        <v>54750</v>
      </c>
      <c r="Y41" s="90">
        <f t="shared" si="43"/>
        <v>54750</v>
      </c>
      <c r="Z41" s="91">
        <f t="shared" si="43"/>
        <v>54750</v>
      </c>
      <c r="AA41" s="89">
        <f t="shared" si="43"/>
        <v>54750</v>
      </c>
      <c r="AB41" s="90">
        <f t="shared" si="43"/>
        <v>54750</v>
      </c>
      <c r="AC41" s="90">
        <f t="shared" si="43"/>
        <v>54750</v>
      </c>
      <c r="AD41" s="90">
        <f t="shared" si="43"/>
        <v>54750</v>
      </c>
      <c r="AE41" s="90">
        <f t="shared" si="43"/>
        <v>54750</v>
      </c>
      <c r="AF41" s="91">
        <f t="shared" si="43"/>
        <v>54750</v>
      </c>
      <c r="AG41" s="89">
        <f t="shared" si="43"/>
        <v>54750</v>
      </c>
      <c r="AH41" s="90">
        <f t="shared" si="43"/>
        <v>54750</v>
      </c>
      <c r="AI41" s="90">
        <f t="shared" si="43"/>
        <v>54750</v>
      </c>
      <c r="AJ41" s="90">
        <f t="shared" si="43"/>
        <v>54750</v>
      </c>
      <c r="AK41" s="90">
        <f t="shared" si="43"/>
        <v>54750</v>
      </c>
      <c r="AL41" s="91">
        <f t="shared" si="43"/>
        <v>54750</v>
      </c>
    </row>
    <row r="42" spans="1:38" ht="15.75" thickBot="1" x14ac:dyDescent="0.3">
      <c r="A42" s="50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</row>
    <row r="43" spans="1:38" x14ac:dyDescent="0.25">
      <c r="A43" s="104" t="s">
        <v>399</v>
      </c>
      <c r="B43" s="105">
        <f>SUM(C43:AL43)</f>
        <v>219000</v>
      </c>
      <c r="C43" s="121">
        <f t="shared" ref="C43:AL43" si="44">C11-C39</f>
        <v>0</v>
      </c>
      <c r="D43" s="122">
        <f t="shared" si="44"/>
        <v>0</v>
      </c>
      <c r="E43" s="122">
        <f t="shared" si="44"/>
        <v>0</v>
      </c>
      <c r="F43" s="122">
        <f t="shared" si="44"/>
        <v>0</v>
      </c>
      <c r="G43" s="122">
        <f t="shared" si="44"/>
        <v>0</v>
      </c>
      <c r="H43" s="123">
        <f t="shared" si="44"/>
        <v>0</v>
      </c>
      <c r="I43" s="121">
        <f t="shared" si="44"/>
        <v>0</v>
      </c>
      <c r="J43" s="122">
        <f t="shared" si="44"/>
        <v>0</v>
      </c>
      <c r="K43" s="122">
        <f t="shared" si="44"/>
        <v>0</v>
      </c>
      <c r="L43" s="122">
        <f t="shared" si="44"/>
        <v>246528</v>
      </c>
      <c r="M43" s="122">
        <f t="shared" si="44"/>
        <v>0</v>
      </c>
      <c r="N43" s="123">
        <f t="shared" si="44"/>
        <v>0</v>
      </c>
      <c r="O43" s="121">
        <f t="shared" si="44"/>
        <v>109500</v>
      </c>
      <c r="P43" s="122">
        <f t="shared" si="44"/>
        <v>-137028</v>
      </c>
      <c r="Q43" s="122">
        <f t="shared" si="44"/>
        <v>0</v>
      </c>
      <c r="R43" s="122">
        <f t="shared" si="44"/>
        <v>0</v>
      </c>
      <c r="S43" s="122">
        <f t="shared" si="44"/>
        <v>0</v>
      </c>
      <c r="T43" s="123">
        <f t="shared" si="44"/>
        <v>0</v>
      </c>
      <c r="U43" s="121">
        <f t="shared" si="44"/>
        <v>0</v>
      </c>
      <c r="V43" s="122">
        <f t="shared" si="44"/>
        <v>0</v>
      </c>
      <c r="W43" s="122">
        <f t="shared" si="44"/>
        <v>0</v>
      </c>
      <c r="X43" s="122">
        <f t="shared" si="44"/>
        <v>0</v>
      </c>
      <c r="Y43" s="122">
        <f t="shared" si="44"/>
        <v>0</v>
      </c>
      <c r="Z43" s="123">
        <f t="shared" si="44"/>
        <v>0</v>
      </c>
      <c r="AA43" s="121">
        <f t="shared" si="44"/>
        <v>0</v>
      </c>
      <c r="AB43" s="122">
        <f t="shared" si="44"/>
        <v>0</v>
      </c>
      <c r="AC43" s="122">
        <f t="shared" si="44"/>
        <v>0</v>
      </c>
      <c r="AD43" s="122">
        <f t="shared" si="44"/>
        <v>0</v>
      </c>
      <c r="AE43" s="122">
        <f t="shared" si="44"/>
        <v>0</v>
      </c>
      <c r="AF43" s="123">
        <f t="shared" si="44"/>
        <v>0</v>
      </c>
      <c r="AG43" s="121">
        <f t="shared" si="44"/>
        <v>0</v>
      </c>
      <c r="AH43" s="122">
        <f t="shared" si="44"/>
        <v>0</v>
      </c>
      <c r="AI43" s="122">
        <f t="shared" si="44"/>
        <v>0</v>
      </c>
      <c r="AJ43" s="122">
        <f t="shared" si="44"/>
        <v>0</v>
      </c>
      <c r="AK43" s="122">
        <f t="shared" si="44"/>
        <v>0</v>
      </c>
      <c r="AL43" s="123">
        <f t="shared" si="44"/>
        <v>0</v>
      </c>
    </row>
    <row r="44" spans="1:38" x14ac:dyDescent="0.25">
      <c r="A44" s="106" t="s">
        <v>400</v>
      </c>
      <c r="B44" s="107">
        <f t="shared" ref="B44:B45" si="45">SUM(C44:AL44)</f>
        <v>109500</v>
      </c>
      <c r="C44" s="130">
        <f t="shared" ref="C44:AL44" si="46">C12-C40</f>
        <v>0</v>
      </c>
      <c r="D44" s="131">
        <f t="shared" si="46"/>
        <v>0</v>
      </c>
      <c r="E44" s="131">
        <f t="shared" si="46"/>
        <v>0</v>
      </c>
      <c r="F44" s="131">
        <f t="shared" si="46"/>
        <v>0</v>
      </c>
      <c r="G44" s="131">
        <f t="shared" si="46"/>
        <v>0</v>
      </c>
      <c r="H44" s="132">
        <f t="shared" si="46"/>
        <v>0</v>
      </c>
      <c r="I44" s="130">
        <f t="shared" si="46"/>
        <v>0</v>
      </c>
      <c r="J44" s="131">
        <f t="shared" si="46"/>
        <v>0</v>
      </c>
      <c r="K44" s="131">
        <f t="shared" si="46"/>
        <v>0</v>
      </c>
      <c r="L44" s="131">
        <f t="shared" si="46"/>
        <v>123264</v>
      </c>
      <c r="M44" s="131">
        <f t="shared" si="46"/>
        <v>0</v>
      </c>
      <c r="N44" s="132">
        <f t="shared" si="46"/>
        <v>0</v>
      </c>
      <c r="O44" s="130">
        <f t="shared" si="46"/>
        <v>54750</v>
      </c>
      <c r="P44" s="131">
        <f t="shared" si="46"/>
        <v>-68514</v>
      </c>
      <c r="Q44" s="131">
        <f t="shared" si="46"/>
        <v>0</v>
      </c>
      <c r="R44" s="131">
        <f t="shared" si="46"/>
        <v>0</v>
      </c>
      <c r="S44" s="131">
        <f t="shared" si="46"/>
        <v>0</v>
      </c>
      <c r="T44" s="132">
        <f t="shared" si="46"/>
        <v>0</v>
      </c>
      <c r="U44" s="130">
        <f t="shared" si="46"/>
        <v>0</v>
      </c>
      <c r="V44" s="131">
        <f t="shared" si="46"/>
        <v>0</v>
      </c>
      <c r="W44" s="131">
        <f t="shared" si="46"/>
        <v>0</v>
      </c>
      <c r="X44" s="131">
        <f t="shared" si="46"/>
        <v>0</v>
      </c>
      <c r="Y44" s="131">
        <f t="shared" si="46"/>
        <v>0</v>
      </c>
      <c r="Z44" s="132">
        <f t="shared" si="46"/>
        <v>0</v>
      </c>
      <c r="AA44" s="130">
        <f t="shared" si="46"/>
        <v>0</v>
      </c>
      <c r="AB44" s="131">
        <f t="shared" si="46"/>
        <v>0</v>
      </c>
      <c r="AC44" s="131">
        <f t="shared" si="46"/>
        <v>0</v>
      </c>
      <c r="AD44" s="131">
        <f t="shared" si="46"/>
        <v>0</v>
      </c>
      <c r="AE44" s="131">
        <f t="shared" si="46"/>
        <v>0</v>
      </c>
      <c r="AF44" s="132">
        <f t="shared" si="46"/>
        <v>0</v>
      </c>
      <c r="AG44" s="130">
        <f t="shared" si="46"/>
        <v>0</v>
      </c>
      <c r="AH44" s="131">
        <f t="shared" si="46"/>
        <v>0</v>
      </c>
      <c r="AI44" s="131">
        <f t="shared" si="46"/>
        <v>0</v>
      </c>
      <c r="AJ44" s="131">
        <f t="shared" si="46"/>
        <v>0</v>
      </c>
      <c r="AK44" s="131">
        <f t="shared" si="46"/>
        <v>0</v>
      </c>
      <c r="AL44" s="132">
        <f t="shared" si="46"/>
        <v>0</v>
      </c>
    </row>
    <row r="45" spans="1:38" ht="15.75" thickBot="1" x14ac:dyDescent="0.3">
      <c r="A45" s="108" t="s">
        <v>401</v>
      </c>
      <c r="B45" s="109">
        <f t="shared" si="45"/>
        <v>109500</v>
      </c>
      <c r="C45" s="133">
        <f t="shared" ref="C45:AL45" si="47">C13-C41</f>
        <v>0</v>
      </c>
      <c r="D45" s="134">
        <f t="shared" si="47"/>
        <v>0</v>
      </c>
      <c r="E45" s="134">
        <f t="shared" si="47"/>
        <v>0</v>
      </c>
      <c r="F45" s="134">
        <f t="shared" si="47"/>
        <v>0</v>
      </c>
      <c r="G45" s="134">
        <f t="shared" si="47"/>
        <v>0</v>
      </c>
      <c r="H45" s="135">
        <f t="shared" si="47"/>
        <v>0</v>
      </c>
      <c r="I45" s="133">
        <f t="shared" si="47"/>
        <v>0</v>
      </c>
      <c r="J45" s="134">
        <f t="shared" si="47"/>
        <v>0</v>
      </c>
      <c r="K45" s="134">
        <f t="shared" si="47"/>
        <v>0</v>
      </c>
      <c r="L45" s="134">
        <f t="shared" si="47"/>
        <v>123264</v>
      </c>
      <c r="M45" s="134">
        <f t="shared" si="47"/>
        <v>0</v>
      </c>
      <c r="N45" s="135">
        <f t="shared" si="47"/>
        <v>0</v>
      </c>
      <c r="O45" s="133">
        <f t="shared" si="47"/>
        <v>54750</v>
      </c>
      <c r="P45" s="134">
        <f t="shared" si="47"/>
        <v>-68514</v>
      </c>
      <c r="Q45" s="134">
        <f t="shared" si="47"/>
        <v>0</v>
      </c>
      <c r="R45" s="134">
        <f t="shared" si="47"/>
        <v>0</v>
      </c>
      <c r="S45" s="134">
        <f t="shared" si="47"/>
        <v>0</v>
      </c>
      <c r="T45" s="135">
        <f t="shared" si="47"/>
        <v>0</v>
      </c>
      <c r="U45" s="133">
        <f t="shared" si="47"/>
        <v>0</v>
      </c>
      <c r="V45" s="134">
        <f t="shared" si="47"/>
        <v>0</v>
      </c>
      <c r="W45" s="134">
        <f t="shared" si="47"/>
        <v>0</v>
      </c>
      <c r="X45" s="134">
        <f t="shared" si="47"/>
        <v>0</v>
      </c>
      <c r="Y45" s="134">
        <f t="shared" si="47"/>
        <v>0</v>
      </c>
      <c r="Z45" s="135">
        <f t="shared" si="47"/>
        <v>0</v>
      </c>
      <c r="AA45" s="133">
        <f t="shared" si="47"/>
        <v>0</v>
      </c>
      <c r="AB45" s="134">
        <f t="shared" si="47"/>
        <v>0</v>
      </c>
      <c r="AC45" s="134">
        <f t="shared" si="47"/>
        <v>0</v>
      </c>
      <c r="AD45" s="134">
        <f t="shared" si="47"/>
        <v>0</v>
      </c>
      <c r="AE45" s="134">
        <f t="shared" si="47"/>
        <v>0</v>
      </c>
      <c r="AF45" s="135">
        <f t="shared" si="47"/>
        <v>0</v>
      </c>
      <c r="AG45" s="133">
        <f t="shared" si="47"/>
        <v>0</v>
      </c>
      <c r="AH45" s="134">
        <f t="shared" si="47"/>
        <v>0</v>
      </c>
      <c r="AI45" s="134">
        <f t="shared" si="47"/>
        <v>0</v>
      </c>
      <c r="AJ45" s="134">
        <f t="shared" si="47"/>
        <v>0</v>
      </c>
      <c r="AK45" s="134">
        <f t="shared" si="47"/>
        <v>0</v>
      </c>
      <c r="AL45" s="135">
        <f t="shared" si="47"/>
        <v>0</v>
      </c>
    </row>
    <row r="46" spans="1:38" x14ac:dyDescent="0.25">
      <c r="A46" s="51"/>
      <c r="B46" s="54"/>
    </row>
    <row r="47" spans="1:38" ht="18.75" thickBot="1" x14ac:dyDescent="0.3">
      <c r="A47" s="204" t="s">
        <v>404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</row>
    <row r="48" spans="1:38" x14ac:dyDescent="0.25">
      <c r="A48" s="205" t="s">
        <v>347</v>
      </c>
      <c r="B48" s="208" t="s">
        <v>348</v>
      </c>
      <c r="C48" s="210" t="s">
        <v>392</v>
      </c>
      <c r="D48" s="211"/>
      <c r="E48" s="211"/>
      <c r="F48" s="211"/>
      <c r="G48" s="211"/>
      <c r="H48" s="211"/>
      <c r="I48" s="212"/>
      <c r="J48" s="212"/>
      <c r="K48" s="212"/>
      <c r="L48" s="212"/>
      <c r="M48" s="212"/>
      <c r="N48" s="213"/>
      <c r="O48" s="201" t="s">
        <v>393</v>
      </c>
      <c r="P48" s="202"/>
      <c r="Q48" s="202"/>
      <c r="R48" s="202"/>
      <c r="S48" s="202"/>
      <c r="T48" s="203"/>
      <c r="U48" s="201" t="s">
        <v>394</v>
      </c>
      <c r="V48" s="202"/>
      <c r="W48" s="202"/>
      <c r="X48" s="202"/>
      <c r="Y48" s="202"/>
      <c r="Z48" s="203"/>
      <c r="AA48" s="201" t="s">
        <v>395</v>
      </c>
      <c r="AB48" s="202"/>
      <c r="AC48" s="202"/>
      <c r="AD48" s="202"/>
      <c r="AE48" s="202"/>
      <c r="AF48" s="203"/>
      <c r="AG48" s="201" t="s">
        <v>396</v>
      </c>
      <c r="AH48" s="202"/>
      <c r="AI48" s="202"/>
      <c r="AJ48" s="202"/>
      <c r="AK48" s="202"/>
      <c r="AL48" s="203"/>
    </row>
    <row r="49" spans="1:38" x14ac:dyDescent="0.25">
      <c r="A49" s="206"/>
      <c r="B49" s="209"/>
      <c r="C49" s="55" t="s">
        <v>334</v>
      </c>
      <c r="D49" s="56" t="s">
        <v>335</v>
      </c>
      <c r="E49" s="56" t="s">
        <v>336</v>
      </c>
      <c r="F49" s="56" t="s">
        <v>337</v>
      </c>
      <c r="G49" s="56" t="s">
        <v>338</v>
      </c>
      <c r="H49" s="57" t="s">
        <v>349</v>
      </c>
      <c r="I49" s="56" t="s">
        <v>350</v>
      </c>
      <c r="J49" s="56" t="s">
        <v>351</v>
      </c>
      <c r="K49" s="56" t="s">
        <v>352</v>
      </c>
      <c r="L49" s="56" t="s">
        <v>353</v>
      </c>
      <c r="M49" s="56" t="s">
        <v>354</v>
      </c>
      <c r="N49" s="58" t="s">
        <v>355</v>
      </c>
      <c r="O49" s="55" t="s">
        <v>356</v>
      </c>
      <c r="P49" s="56" t="s">
        <v>357</v>
      </c>
      <c r="Q49" s="56" t="s">
        <v>358</v>
      </c>
      <c r="R49" s="56" t="s">
        <v>359</v>
      </c>
      <c r="S49" s="56" t="s">
        <v>360</v>
      </c>
      <c r="T49" s="58" t="s">
        <v>361</v>
      </c>
      <c r="U49" s="55" t="s">
        <v>362</v>
      </c>
      <c r="V49" s="56" t="s">
        <v>363</v>
      </c>
      <c r="W49" s="56" t="s">
        <v>364</v>
      </c>
      <c r="X49" s="56" t="s">
        <v>365</v>
      </c>
      <c r="Y49" s="56" t="s">
        <v>366</v>
      </c>
      <c r="Z49" s="58" t="s">
        <v>367</v>
      </c>
      <c r="AA49" s="55" t="s">
        <v>368</v>
      </c>
      <c r="AB49" s="56" t="s">
        <v>369</v>
      </c>
      <c r="AC49" s="56" t="s">
        <v>370</v>
      </c>
      <c r="AD49" s="56" t="s">
        <v>371</v>
      </c>
      <c r="AE49" s="56" t="s">
        <v>372</v>
      </c>
      <c r="AF49" s="58" t="s">
        <v>373</v>
      </c>
      <c r="AG49" s="55" t="s">
        <v>374</v>
      </c>
      <c r="AH49" s="56" t="s">
        <v>375</v>
      </c>
      <c r="AI49" s="56" t="s">
        <v>376</v>
      </c>
      <c r="AJ49" s="56" t="s">
        <v>377</v>
      </c>
      <c r="AK49" s="56" t="s">
        <v>378</v>
      </c>
      <c r="AL49" s="58" t="s">
        <v>379</v>
      </c>
    </row>
    <row r="50" spans="1:38" x14ac:dyDescent="0.25">
      <c r="A50" s="207"/>
      <c r="B50" s="209"/>
      <c r="C50" s="59" t="s">
        <v>380</v>
      </c>
      <c r="D50" s="60" t="s">
        <v>381</v>
      </c>
      <c r="E50" s="60" t="s">
        <v>382</v>
      </c>
      <c r="F50" s="60" t="s">
        <v>383</v>
      </c>
      <c r="G50" s="60" t="s">
        <v>384</v>
      </c>
      <c r="H50" s="61" t="s">
        <v>385</v>
      </c>
      <c r="I50" s="62" t="s">
        <v>386</v>
      </c>
      <c r="J50" s="63" t="s">
        <v>387</v>
      </c>
      <c r="K50" s="63" t="s">
        <v>388</v>
      </c>
      <c r="L50" s="63" t="s">
        <v>389</v>
      </c>
      <c r="M50" s="63" t="s">
        <v>390</v>
      </c>
      <c r="N50" s="64" t="s">
        <v>391</v>
      </c>
      <c r="O50" s="65" t="s">
        <v>380</v>
      </c>
      <c r="P50" s="63" t="s">
        <v>381</v>
      </c>
      <c r="Q50" s="63" t="s">
        <v>382</v>
      </c>
      <c r="R50" s="63" t="s">
        <v>383</v>
      </c>
      <c r="S50" s="63" t="s">
        <v>384</v>
      </c>
      <c r="T50" s="64" t="s">
        <v>385</v>
      </c>
      <c r="U50" s="65" t="s">
        <v>386</v>
      </c>
      <c r="V50" s="63" t="s">
        <v>387</v>
      </c>
      <c r="W50" s="63" t="s">
        <v>388</v>
      </c>
      <c r="X50" s="63" t="s">
        <v>389</v>
      </c>
      <c r="Y50" s="63" t="s">
        <v>390</v>
      </c>
      <c r="Z50" s="64" t="s">
        <v>391</v>
      </c>
      <c r="AA50" s="55" t="s">
        <v>380</v>
      </c>
      <c r="AB50" s="56" t="s">
        <v>381</v>
      </c>
      <c r="AC50" s="56" t="s">
        <v>382</v>
      </c>
      <c r="AD50" s="56" t="s">
        <v>383</v>
      </c>
      <c r="AE50" s="56" t="s">
        <v>384</v>
      </c>
      <c r="AF50" s="58" t="s">
        <v>385</v>
      </c>
      <c r="AG50" s="59" t="s">
        <v>386</v>
      </c>
      <c r="AH50" s="60" t="s">
        <v>387</v>
      </c>
      <c r="AI50" s="60" t="s">
        <v>388</v>
      </c>
      <c r="AJ50" s="60" t="s">
        <v>389</v>
      </c>
      <c r="AK50" s="60" t="s">
        <v>390</v>
      </c>
      <c r="AL50" s="66" t="s">
        <v>391</v>
      </c>
    </row>
    <row r="51" spans="1:38" ht="34.5" x14ac:dyDescent="0.25">
      <c r="A51" s="67" t="s">
        <v>322</v>
      </c>
      <c r="B51" s="68">
        <f>SUM(C51:N51)</f>
        <v>0</v>
      </c>
      <c r="C51" s="69"/>
      <c r="D51" s="70"/>
      <c r="E51" s="70"/>
      <c r="F51" s="70"/>
      <c r="G51" s="70"/>
      <c r="H51" s="71"/>
      <c r="I51" s="72"/>
      <c r="J51" s="70"/>
      <c r="K51" s="70"/>
      <c r="L51" s="70"/>
      <c r="M51" s="70"/>
      <c r="N51" s="73"/>
      <c r="O51" s="69"/>
      <c r="P51" s="70">
        <v>246528</v>
      </c>
      <c r="Q51" s="70"/>
      <c r="R51" s="70"/>
      <c r="S51" s="70"/>
      <c r="T51" s="73"/>
      <c r="U51" s="69"/>
      <c r="V51" s="70"/>
      <c r="W51" s="70"/>
      <c r="X51" s="70"/>
      <c r="Y51" s="70"/>
      <c r="Z51" s="73"/>
      <c r="AA51" s="69"/>
      <c r="AB51" s="70"/>
      <c r="AC51" s="70"/>
      <c r="AD51" s="70"/>
      <c r="AE51" s="70"/>
      <c r="AF51" s="73"/>
      <c r="AG51" s="69"/>
      <c r="AH51" s="70"/>
      <c r="AI51" s="70"/>
      <c r="AJ51" s="70"/>
      <c r="AK51" s="70"/>
      <c r="AL51" s="73"/>
    </row>
    <row r="52" spans="1:38" ht="23.25" x14ac:dyDescent="0.25">
      <c r="A52" s="74" t="s">
        <v>324</v>
      </c>
      <c r="B52" s="75">
        <f>SUM(O52:T52)</f>
        <v>438000</v>
      </c>
      <c r="C52" s="76"/>
      <c r="D52" s="77"/>
      <c r="E52" s="77"/>
      <c r="F52" s="77"/>
      <c r="G52" s="77"/>
      <c r="H52" s="78"/>
      <c r="I52" s="79"/>
      <c r="J52" s="77"/>
      <c r="K52" s="77"/>
      <c r="L52" s="77"/>
      <c r="M52" s="77"/>
      <c r="N52" s="80"/>
      <c r="O52" s="76"/>
      <c r="P52" s="77"/>
      <c r="Q52" s="77">
        <v>109500</v>
      </c>
      <c r="R52" s="77">
        <v>109500</v>
      </c>
      <c r="S52" s="77">
        <v>109500</v>
      </c>
      <c r="T52" s="80">
        <v>109500</v>
      </c>
      <c r="U52" s="76"/>
      <c r="V52" s="77"/>
      <c r="W52" s="77"/>
      <c r="X52" s="77"/>
      <c r="Y52" s="77"/>
      <c r="Z52" s="80"/>
      <c r="AA52" s="76"/>
      <c r="AB52" s="77"/>
      <c r="AC52" s="77"/>
      <c r="AD52" s="77"/>
      <c r="AE52" s="77"/>
      <c r="AF52" s="80"/>
      <c r="AG52" s="76"/>
      <c r="AH52" s="77"/>
      <c r="AI52" s="77"/>
      <c r="AJ52" s="77"/>
      <c r="AK52" s="77"/>
      <c r="AL52" s="80"/>
    </row>
    <row r="53" spans="1:38" ht="23.25" x14ac:dyDescent="0.25">
      <c r="A53" s="74" t="s">
        <v>325</v>
      </c>
      <c r="B53" s="75">
        <f>SUM(U53:Z53)</f>
        <v>657000</v>
      </c>
      <c r="C53" s="76"/>
      <c r="D53" s="77"/>
      <c r="E53" s="77"/>
      <c r="F53" s="77"/>
      <c r="G53" s="77"/>
      <c r="H53" s="78"/>
      <c r="I53" s="79"/>
      <c r="J53" s="77"/>
      <c r="K53" s="77"/>
      <c r="L53" s="77"/>
      <c r="M53" s="77"/>
      <c r="N53" s="80"/>
      <c r="O53" s="76"/>
      <c r="P53" s="77"/>
      <c r="Q53" s="77"/>
      <c r="R53" s="77"/>
      <c r="S53" s="77"/>
      <c r="T53" s="80"/>
      <c r="U53" s="76">
        <v>109500</v>
      </c>
      <c r="V53" s="77">
        <v>109500</v>
      </c>
      <c r="W53" s="77">
        <v>109500</v>
      </c>
      <c r="X53" s="77">
        <v>109500</v>
      </c>
      <c r="Y53" s="77">
        <v>109500</v>
      </c>
      <c r="Z53" s="80">
        <v>109500</v>
      </c>
      <c r="AA53" s="76"/>
      <c r="AB53" s="77"/>
      <c r="AC53" s="77"/>
      <c r="AD53" s="77"/>
      <c r="AE53" s="77"/>
      <c r="AF53" s="80"/>
      <c r="AG53" s="76"/>
      <c r="AH53" s="77"/>
      <c r="AI53" s="77"/>
      <c r="AJ53" s="77"/>
      <c r="AK53" s="77"/>
      <c r="AL53" s="80"/>
    </row>
    <row r="54" spans="1:38" ht="23.25" x14ac:dyDescent="0.25">
      <c r="A54" s="74" t="s">
        <v>326</v>
      </c>
      <c r="B54" s="75">
        <f>SUM(AA54:AF54)</f>
        <v>657000</v>
      </c>
      <c r="C54" s="76"/>
      <c r="D54" s="77"/>
      <c r="E54" s="77"/>
      <c r="F54" s="77"/>
      <c r="G54" s="77"/>
      <c r="H54" s="78"/>
      <c r="I54" s="79"/>
      <c r="J54" s="77"/>
      <c r="K54" s="77"/>
      <c r="L54" s="77"/>
      <c r="M54" s="77"/>
      <c r="N54" s="80"/>
      <c r="O54" s="76"/>
      <c r="P54" s="77"/>
      <c r="Q54" s="77"/>
      <c r="R54" s="77"/>
      <c r="S54" s="77"/>
      <c r="T54" s="80"/>
      <c r="U54" s="76"/>
      <c r="V54" s="77"/>
      <c r="W54" s="77"/>
      <c r="X54" s="77"/>
      <c r="Y54" s="77"/>
      <c r="Z54" s="80"/>
      <c r="AA54" s="76">
        <v>109500</v>
      </c>
      <c r="AB54" s="77">
        <v>109500</v>
      </c>
      <c r="AC54" s="77">
        <v>109500</v>
      </c>
      <c r="AD54" s="77">
        <v>109500</v>
      </c>
      <c r="AE54" s="77">
        <v>109500</v>
      </c>
      <c r="AF54" s="80">
        <v>109500</v>
      </c>
      <c r="AG54" s="76"/>
      <c r="AH54" s="77"/>
      <c r="AI54" s="77"/>
      <c r="AJ54" s="77"/>
      <c r="AK54" s="77"/>
      <c r="AL54" s="80"/>
    </row>
    <row r="55" spans="1:38" ht="23.25" x14ac:dyDescent="0.25">
      <c r="A55" s="81" t="s">
        <v>327</v>
      </c>
      <c r="B55" s="82">
        <f>SUM(AG55:AL55)</f>
        <v>657000</v>
      </c>
      <c r="C55" s="83"/>
      <c r="D55" s="84"/>
      <c r="E55" s="84"/>
      <c r="F55" s="84"/>
      <c r="G55" s="84"/>
      <c r="H55" s="85"/>
      <c r="I55" s="86"/>
      <c r="J55" s="84"/>
      <c r="K55" s="84"/>
      <c r="L55" s="84"/>
      <c r="M55" s="84"/>
      <c r="N55" s="87"/>
      <c r="O55" s="83"/>
      <c r="P55" s="84"/>
      <c r="Q55" s="84"/>
      <c r="R55" s="84"/>
      <c r="S55" s="84"/>
      <c r="T55" s="87"/>
      <c r="U55" s="83"/>
      <c r="V55" s="84"/>
      <c r="W55" s="84"/>
      <c r="X55" s="84"/>
      <c r="Y55" s="84"/>
      <c r="Z55" s="87"/>
      <c r="AA55" s="83"/>
      <c r="AB55" s="84"/>
      <c r="AC55" s="84"/>
      <c r="AD55" s="84"/>
      <c r="AE55" s="84"/>
      <c r="AF55" s="87"/>
      <c r="AG55" s="83">
        <v>109500</v>
      </c>
      <c r="AH55" s="84">
        <v>109500</v>
      </c>
      <c r="AI55" s="84">
        <v>109500</v>
      </c>
      <c r="AJ55" s="84">
        <v>109500</v>
      </c>
      <c r="AK55" s="84">
        <v>109500</v>
      </c>
      <c r="AL55" s="87">
        <v>109500</v>
      </c>
    </row>
    <row r="56" spans="1:38" ht="24" thickBot="1" x14ac:dyDescent="0.3">
      <c r="A56" s="102" t="s">
        <v>316</v>
      </c>
      <c r="B56" s="88">
        <f>SUM(K56:L56)</f>
        <v>29520</v>
      </c>
      <c r="C56" s="89"/>
      <c r="D56" s="90"/>
      <c r="E56" s="90"/>
      <c r="F56" s="90"/>
      <c r="G56" s="90"/>
      <c r="H56" s="110"/>
      <c r="I56" s="111"/>
      <c r="J56" s="90"/>
      <c r="K56" s="90">
        <v>14760</v>
      </c>
      <c r="L56" s="90">
        <v>14760</v>
      </c>
      <c r="M56" s="90"/>
      <c r="N56" s="91"/>
      <c r="O56" s="89"/>
      <c r="P56" s="90"/>
      <c r="Q56" s="90"/>
      <c r="R56" s="90"/>
      <c r="S56" s="90"/>
      <c r="T56" s="91"/>
      <c r="U56" s="89"/>
      <c r="V56" s="90"/>
      <c r="W56" s="90"/>
      <c r="X56" s="90"/>
      <c r="Y56" s="90"/>
      <c r="Z56" s="91"/>
      <c r="AA56" s="89"/>
      <c r="AB56" s="90"/>
      <c r="AC56" s="90"/>
      <c r="AD56" s="90"/>
      <c r="AE56" s="90"/>
      <c r="AF56" s="91"/>
      <c r="AG56" s="89"/>
      <c r="AH56" s="90"/>
      <c r="AI56" s="90"/>
      <c r="AJ56" s="90"/>
      <c r="AK56" s="90"/>
      <c r="AL56" s="91"/>
    </row>
    <row r="57" spans="1:38" x14ac:dyDescent="0.25">
      <c r="A57" s="92" t="s">
        <v>333</v>
      </c>
      <c r="B57" s="93">
        <f>SUM(C57:AL57)</f>
        <v>2685048</v>
      </c>
      <c r="C57" s="94">
        <f>SUM(C51:C56)</f>
        <v>0</v>
      </c>
      <c r="D57" s="95">
        <f t="shared" ref="D57" si="48">SUM(D51:D56)</f>
        <v>0</v>
      </c>
      <c r="E57" s="95">
        <f t="shared" ref="E57" si="49">SUM(E51:E56)</f>
        <v>0</v>
      </c>
      <c r="F57" s="95">
        <f t="shared" ref="F57" si="50">SUM(F51:F56)</f>
        <v>0</v>
      </c>
      <c r="G57" s="95">
        <f t="shared" ref="G57" si="51">SUM(G51:G56)</f>
        <v>0</v>
      </c>
      <c r="H57" s="96">
        <f t="shared" ref="H57" si="52">SUM(H51:H56)</f>
        <v>0</v>
      </c>
      <c r="I57" s="94">
        <f t="shared" ref="I57" si="53">SUM(I51:I56)</f>
        <v>0</v>
      </c>
      <c r="J57" s="95">
        <f t="shared" ref="J57" si="54">SUM(J51:J56)</f>
        <v>0</v>
      </c>
      <c r="K57" s="95">
        <f t="shared" ref="K57" si="55">SUM(K51:K56)</f>
        <v>14760</v>
      </c>
      <c r="L57" s="95">
        <f t="shared" ref="L57" si="56">SUM(L51:L56)</f>
        <v>14760</v>
      </c>
      <c r="M57" s="95">
        <f t="shared" ref="M57" si="57">SUM(M51:M56)</f>
        <v>0</v>
      </c>
      <c r="N57" s="96">
        <f t="shared" ref="N57" si="58">SUM(N51:N56)</f>
        <v>0</v>
      </c>
      <c r="O57" s="94">
        <f t="shared" ref="O57" si="59">SUM(O51:O56)</f>
        <v>0</v>
      </c>
      <c r="P57" s="95">
        <f>SUM(P51:P56)</f>
        <v>246528</v>
      </c>
      <c r="Q57" s="95">
        <f t="shared" ref="Q57" si="60">SUM(Q51:Q56)</f>
        <v>109500</v>
      </c>
      <c r="R57" s="95">
        <f t="shared" ref="R57" si="61">SUM(R51:R56)</f>
        <v>109500</v>
      </c>
      <c r="S57" s="95">
        <f t="shared" ref="S57" si="62">SUM(S51:S56)</f>
        <v>109500</v>
      </c>
      <c r="T57" s="96">
        <f t="shared" ref="T57" si="63">SUM(T51:T56)</f>
        <v>109500</v>
      </c>
      <c r="U57" s="94">
        <f t="shared" ref="U57" si="64">SUM(U51:U56)</f>
        <v>109500</v>
      </c>
      <c r="V57" s="95">
        <f t="shared" ref="V57" si="65">SUM(V51:V56)</f>
        <v>109500</v>
      </c>
      <c r="W57" s="95">
        <f t="shared" ref="W57" si="66">SUM(W51:W56)</f>
        <v>109500</v>
      </c>
      <c r="X57" s="95">
        <f t="shared" ref="X57" si="67">SUM(X51:X56)</f>
        <v>109500</v>
      </c>
      <c r="Y57" s="95">
        <f t="shared" ref="Y57" si="68">SUM(Y51:Y56)</f>
        <v>109500</v>
      </c>
      <c r="Z57" s="96">
        <f t="shared" ref="Z57" si="69">SUM(Z51:Z56)</f>
        <v>109500</v>
      </c>
      <c r="AA57" s="94">
        <f t="shared" ref="AA57" si="70">SUM(AA51:AA56)</f>
        <v>109500</v>
      </c>
      <c r="AB57" s="95">
        <f t="shared" ref="AB57" si="71">SUM(AB51:AB56)</f>
        <v>109500</v>
      </c>
      <c r="AC57" s="95">
        <f t="shared" ref="AC57" si="72">SUM(AC51:AC56)</f>
        <v>109500</v>
      </c>
      <c r="AD57" s="95">
        <f t="shared" ref="AD57" si="73">SUM(AD51:AD56)</f>
        <v>109500</v>
      </c>
      <c r="AE57" s="95">
        <f t="shared" ref="AE57" si="74">SUM(AE51:AE56)</f>
        <v>109500</v>
      </c>
      <c r="AF57" s="96">
        <f t="shared" ref="AF57" si="75">SUM(AF51:AF56)</f>
        <v>109500</v>
      </c>
      <c r="AG57" s="94">
        <f t="shared" ref="AG57" si="76">SUM(AG51:AG56)</f>
        <v>109500</v>
      </c>
      <c r="AH57" s="95">
        <f t="shared" ref="AH57" si="77">SUM(AH51:AH56)</f>
        <v>109500</v>
      </c>
      <c r="AI57" s="95">
        <f t="shared" ref="AI57" si="78">SUM(AI51:AI56)</f>
        <v>109500</v>
      </c>
      <c r="AJ57" s="95">
        <f t="shared" ref="AJ57" si="79">SUM(AJ51:AJ56)</f>
        <v>109500</v>
      </c>
      <c r="AK57" s="95">
        <f t="shared" ref="AK57" si="80">SUM(AK51:AK56)</f>
        <v>109500</v>
      </c>
      <c r="AL57" s="96">
        <f t="shared" ref="AL57" si="81">SUM(AL51:AL56)</f>
        <v>109500</v>
      </c>
    </row>
    <row r="58" spans="1:38" ht="23.25" x14ac:dyDescent="0.25">
      <c r="A58" s="97" t="s">
        <v>402</v>
      </c>
      <c r="B58" s="98">
        <f>SUM(C58:AL58)</f>
        <v>2328024</v>
      </c>
      <c r="C58" s="99">
        <f>SUM(C51:C56)*0.5</f>
        <v>0</v>
      </c>
      <c r="D58" s="100">
        <f t="shared" ref="D58:T58" si="82">SUM(D51:D56)*0.5</f>
        <v>0</v>
      </c>
      <c r="E58" s="100">
        <f t="shared" si="82"/>
        <v>0</v>
      </c>
      <c r="F58" s="100">
        <f t="shared" si="82"/>
        <v>0</v>
      </c>
      <c r="G58" s="100">
        <f t="shared" si="82"/>
        <v>0</v>
      </c>
      <c r="H58" s="101">
        <f t="shared" si="82"/>
        <v>0</v>
      </c>
      <c r="I58" s="99">
        <f t="shared" si="82"/>
        <v>0</v>
      </c>
      <c r="J58" s="100">
        <f t="shared" si="82"/>
        <v>0</v>
      </c>
      <c r="K58" s="100">
        <f t="shared" si="82"/>
        <v>7380</v>
      </c>
      <c r="L58" s="100">
        <f t="shared" si="82"/>
        <v>7380</v>
      </c>
      <c r="M58" s="100">
        <f t="shared" si="82"/>
        <v>0</v>
      </c>
      <c r="N58" s="101">
        <f t="shared" si="82"/>
        <v>0</v>
      </c>
      <c r="O58" s="99">
        <f t="shared" si="82"/>
        <v>0</v>
      </c>
      <c r="P58" s="100">
        <f t="shared" si="82"/>
        <v>123264</v>
      </c>
      <c r="Q58" s="100">
        <f t="shared" si="82"/>
        <v>54750</v>
      </c>
      <c r="R58" s="100">
        <f t="shared" si="82"/>
        <v>54750</v>
      </c>
      <c r="S58" s="100">
        <f t="shared" si="82"/>
        <v>54750</v>
      </c>
      <c r="T58" s="101">
        <f t="shared" si="82"/>
        <v>54750</v>
      </c>
      <c r="U58" s="99">
        <f>SUM(U51:U56)</f>
        <v>109500</v>
      </c>
      <c r="V58" s="100">
        <f t="shared" ref="V58:AL58" si="83">SUM(V51:V56)</f>
        <v>109500</v>
      </c>
      <c r="W58" s="100">
        <f t="shared" si="83"/>
        <v>109500</v>
      </c>
      <c r="X58" s="100">
        <f t="shared" si="83"/>
        <v>109500</v>
      </c>
      <c r="Y58" s="100">
        <f t="shared" si="83"/>
        <v>109500</v>
      </c>
      <c r="Z58" s="101">
        <f t="shared" si="83"/>
        <v>109500</v>
      </c>
      <c r="AA58" s="99">
        <f t="shared" si="83"/>
        <v>109500</v>
      </c>
      <c r="AB58" s="100">
        <f t="shared" si="83"/>
        <v>109500</v>
      </c>
      <c r="AC58" s="100">
        <f t="shared" si="83"/>
        <v>109500</v>
      </c>
      <c r="AD58" s="100">
        <f t="shared" si="83"/>
        <v>109500</v>
      </c>
      <c r="AE58" s="100">
        <f t="shared" si="83"/>
        <v>109500</v>
      </c>
      <c r="AF58" s="101">
        <f t="shared" si="83"/>
        <v>109500</v>
      </c>
      <c r="AG58" s="99">
        <f t="shared" si="83"/>
        <v>109500</v>
      </c>
      <c r="AH58" s="100">
        <f t="shared" si="83"/>
        <v>109500</v>
      </c>
      <c r="AI58" s="100">
        <f t="shared" si="83"/>
        <v>109500</v>
      </c>
      <c r="AJ58" s="100">
        <f t="shared" si="83"/>
        <v>109500</v>
      </c>
      <c r="AK58" s="100">
        <f t="shared" si="83"/>
        <v>109500</v>
      </c>
      <c r="AL58" s="101">
        <f t="shared" si="83"/>
        <v>109500</v>
      </c>
    </row>
    <row r="59" spans="1:38" ht="15.75" thickBot="1" x14ac:dyDescent="0.3">
      <c r="A59" s="102" t="s">
        <v>398</v>
      </c>
      <c r="B59" s="88">
        <f>SUM(C59:AL59)</f>
        <v>357024</v>
      </c>
      <c r="C59" s="89">
        <f>SUM(C51:C56)*0.5</f>
        <v>0</v>
      </c>
      <c r="D59" s="90">
        <f t="shared" ref="D59:T59" si="84">SUM(D51:D56)*0.5</f>
        <v>0</v>
      </c>
      <c r="E59" s="90">
        <f t="shared" si="84"/>
        <v>0</v>
      </c>
      <c r="F59" s="90">
        <f t="shared" si="84"/>
        <v>0</v>
      </c>
      <c r="G59" s="90">
        <f t="shared" si="84"/>
        <v>0</v>
      </c>
      <c r="H59" s="91">
        <f t="shared" si="84"/>
        <v>0</v>
      </c>
      <c r="I59" s="89">
        <f t="shared" si="84"/>
        <v>0</v>
      </c>
      <c r="J59" s="90">
        <f t="shared" si="84"/>
        <v>0</v>
      </c>
      <c r="K59" s="90">
        <f t="shared" si="84"/>
        <v>7380</v>
      </c>
      <c r="L59" s="90">
        <f t="shared" si="84"/>
        <v>7380</v>
      </c>
      <c r="M59" s="90">
        <f t="shared" si="84"/>
        <v>0</v>
      </c>
      <c r="N59" s="91">
        <f t="shared" si="84"/>
        <v>0</v>
      </c>
      <c r="O59" s="89">
        <f t="shared" si="84"/>
        <v>0</v>
      </c>
      <c r="P59" s="90">
        <f t="shared" si="84"/>
        <v>123264</v>
      </c>
      <c r="Q59" s="90">
        <f t="shared" si="84"/>
        <v>54750</v>
      </c>
      <c r="R59" s="90">
        <f t="shared" si="84"/>
        <v>54750</v>
      </c>
      <c r="S59" s="90">
        <f t="shared" si="84"/>
        <v>54750</v>
      </c>
      <c r="T59" s="91">
        <f t="shared" si="84"/>
        <v>54750</v>
      </c>
      <c r="U59" s="89">
        <v>0</v>
      </c>
      <c r="V59" s="90">
        <v>0</v>
      </c>
      <c r="W59" s="90">
        <v>0</v>
      </c>
      <c r="X59" s="90">
        <v>0</v>
      </c>
      <c r="Y59" s="90">
        <v>0</v>
      </c>
      <c r="Z59" s="91">
        <v>0</v>
      </c>
      <c r="AA59" s="89">
        <v>0</v>
      </c>
      <c r="AB59" s="90">
        <v>0</v>
      </c>
      <c r="AC59" s="90">
        <v>0</v>
      </c>
      <c r="AD59" s="90">
        <v>0</v>
      </c>
      <c r="AE59" s="90">
        <v>0</v>
      </c>
      <c r="AF59" s="91">
        <v>0</v>
      </c>
      <c r="AG59" s="89">
        <v>0</v>
      </c>
      <c r="AH59" s="90">
        <v>0</v>
      </c>
      <c r="AI59" s="90">
        <v>0</v>
      </c>
      <c r="AJ59" s="90">
        <v>0</v>
      </c>
      <c r="AK59" s="90">
        <v>0</v>
      </c>
      <c r="AL59" s="91">
        <v>0</v>
      </c>
    </row>
    <row r="60" spans="1:38" ht="15.75" thickBot="1" x14ac:dyDescent="0.3">
      <c r="A60" s="50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</row>
    <row r="61" spans="1:38" x14ac:dyDescent="0.25">
      <c r="A61" s="104" t="s">
        <v>399</v>
      </c>
      <c r="B61" s="105">
        <f>SUM(C61:AL61)</f>
        <v>219000</v>
      </c>
      <c r="C61" s="121">
        <f>C25-C57</f>
        <v>0</v>
      </c>
      <c r="D61" s="122">
        <f t="shared" ref="D61:AL61" si="85">D25-D57</f>
        <v>0</v>
      </c>
      <c r="E61" s="122">
        <f t="shared" si="85"/>
        <v>0</v>
      </c>
      <c r="F61" s="122">
        <f t="shared" si="85"/>
        <v>0</v>
      </c>
      <c r="G61" s="122">
        <f t="shared" si="85"/>
        <v>0</v>
      </c>
      <c r="H61" s="123">
        <f t="shared" si="85"/>
        <v>0</v>
      </c>
      <c r="I61" s="121">
        <f t="shared" si="85"/>
        <v>0</v>
      </c>
      <c r="J61" s="122">
        <f t="shared" si="85"/>
        <v>0</v>
      </c>
      <c r="K61" s="122">
        <f t="shared" si="85"/>
        <v>0</v>
      </c>
      <c r="L61" s="122">
        <f t="shared" si="85"/>
        <v>246528</v>
      </c>
      <c r="M61" s="122">
        <f t="shared" si="85"/>
        <v>0</v>
      </c>
      <c r="N61" s="123">
        <f t="shared" si="85"/>
        <v>0</v>
      </c>
      <c r="O61" s="121">
        <f t="shared" si="85"/>
        <v>109500</v>
      </c>
      <c r="P61" s="122">
        <f t="shared" si="85"/>
        <v>-137028</v>
      </c>
      <c r="Q61" s="122">
        <f t="shared" si="85"/>
        <v>0</v>
      </c>
      <c r="R61" s="122">
        <f t="shared" si="85"/>
        <v>0</v>
      </c>
      <c r="S61" s="122">
        <f t="shared" si="85"/>
        <v>0</v>
      </c>
      <c r="T61" s="123">
        <f t="shared" si="85"/>
        <v>0</v>
      </c>
      <c r="U61" s="121">
        <f t="shared" si="85"/>
        <v>0</v>
      </c>
      <c r="V61" s="122">
        <f t="shared" si="85"/>
        <v>0</v>
      </c>
      <c r="W61" s="122">
        <f t="shared" si="85"/>
        <v>0</v>
      </c>
      <c r="X61" s="122">
        <f t="shared" si="85"/>
        <v>0</v>
      </c>
      <c r="Y61" s="122">
        <f t="shared" si="85"/>
        <v>0</v>
      </c>
      <c r="Z61" s="123">
        <f t="shared" si="85"/>
        <v>0</v>
      </c>
      <c r="AA61" s="121">
        <f t="shared" si="85"/>
        <v>0</v>
      </c>
      <c r="AB61" s="122">
        <f t="shared" si="85"/>
        <v>0</v>
      </c>
      <c r="AC61" s="122">
        <f t="shared" si="85"/>
        <v>0</v>
      </c>
      <c r="AD61" s="122">
        <f t="shared" si="85"/>
        <v>0</v>
      </c>
      <c r="AE61" s="122">
        <f t="shared" si="85"/>
        <v>0</v>
      </c>
      <c r="AF61" s="123">
        <f t="shared" si="85"/>
        <v>0</v>
      </c>
      <c r="AG61" s="121">
        <f t="shared" si="85"/>
        <v>0</v>
      </c>
      <c r="AH61" s="122">
        <f t="shared" si="85"/>
        <v>0</v>
      </c>
      <c r="AI61" s="122">
        <f t="shared" si="85"/>
        <v>0</v>
      </c>
      <c r="AJ61" s="122">
        <f t="shared" si="85"/>
        <v>0</v>
      </c>
      <c r="AK61" s="122">
        <f t="shared" si="85"/>
        <v>0</v>
      </c>
      <c r="AL61" s="123">
        <f t="shared" si="85"/>
        <v>0</v>
      </c>
    </row>
    <row r="62" spans="1:38" x14ac:dyDescent="0.25">
      <c r="A62" s="119" t="s">
        <v>400</v>
      </c>
      <c r="B62" s="107">
        <f t="shared" ref="B62" si="86">SUM(C62:AL62)</f>
        <v>109500</v>
      </c>
      <c r="C62" s="124">
        <f>C26-C58</f>
        <v>0</v>
      </c>
      <c r="D62" s="125">
        <f t="shared" ref="D62:AL62" si="87">D26-D58</f>
        <v>0</v>
      </c>
      <c r="E62" s="125">
        <f t="shared" si="87"/>
        <v>0</v>
      </c>
      <c r="F62" s="125">
        <f t="shared" si="87"/>
        <v>0</v>
      </c>
      <c r="G62" s="125">
        <f t="shared" si="87"/>
        <v>0</v>
      </c>
      <c r="H62" s="126">
        <f t="shared" si="87"/>
        <v>0</v>
      </c>
      <c r="I62" s="124">
        <f t="shared" si="87"/>
        <v>0</v>
      </c>
      <c r="J62" s="125">
        <f t="shared" si="87"/>
        <v>0</v>
      </c>
      <c r="K62" s="125">
        <f t="shared" si="87"/>
        <v>0</v>
      </c>
      <c r="L62" s="125">
        <f t="shared" si="87"/>
        <v>123264</v>
      </c>
      <c r="M62" s="125">
        <f t="shared" si="87"/>
        <v>0</v>
      </c>
      <c r="N62" s="126">
        <f t="shared" si="87"/>
        <v>0</v>
      </c>
      <c r="O62" s="124">
        <f t="shared" si="87"/>
        <v>54750</v>
      </c>
      <c r="P62" s="125">
        <f t="shared" si="87"/>
        <v>-68514</v>
      </c>
      <c r="Q62" s="125">
        <f t="shared" si="87"/>
        <v>0</v>
      </c>
      <c r="R62" s="125">
        <f t="shared" si="87"/>
        <v>0</v>
      </c>
      <c r="S62" s="125">
        <f t="shared" si="87"/>
        <v>0</v>
      </c>
      <c r="T62" s="126">
        <f t="shared" si="87"/>
        <v>0</v>
      </c>
      <c r="U62" s="124">
        <f t="shared" si="87"/>
        <v>0</v>
      </c>
      <c r="V62" s="125">
        <f t="shared" si="87"/>
        <v>0</v>
      </c>
      <c r="W62" s="125">
        <f t="shared" si="87"/>
        <v>0</v>
      </c>
      <c r="X62" s="125">
        <f t="shared" si="87"/>
        <v>0</v>
      </c>
      <c r="Y62" s="125">
        <f t="shared" si="87"/>
        <v>0</v>
      </c>
      <c r="Z62" s="126">
        <f t="shared" si="87"/>
        <v>0</v>
      </c>
      <c r="AA62" s="124">
        <f t="shared" si="87"/>
        <v>0</v>
      </c>
      <c r="AB62" s="125">
        <f t="shared" si="87"/>
        <v>0</v>
      </c>
      <c r="AC62" s="125">
        <f t="shared" si="87"/>
        <v>0</v>
      </c>
      <c r="AD62" s="125">
        <f t="shared" si="87"/>
        <v>0</v>
      </c>
      <c r="AE62" s="125">
        <f t="shared" si="87"/>
        <v>0</v>
      </c>
      <c r="AF62" s="126">
        <f t="shared" si="87"/>
        <v>0</v>
      </c>
      <c r="AG62" s="124">
        <f t="shared" si="87"/>
        <v>0</v>
      </c>
      <c r="AH62" s="125">
        <f t="shared" si="87"/>
        <v>0</v>
      </c>
      <c r="AI62" s="125">
        <f t="shared" si="87"/>
        <v>0</v>
      </c>
      <c r="AJ62" s="125">
        <f t="shared" si="87"/>
        <v>0</v>
      </c>
      <c r="AK62" s="125">
        <f t="shared" si="87"/>
        <v>0</v>
      </c>
      <c r="AL62" s="126">
        <f t="shared" si="87"/>
        <v>0</v>
      </c>
    </row>
    <row r="63" spans="1:38" ht="15.75" thickBot="1" x14ac:dyDescent="0.3">
      <c r="A63" s="120" t="s">
        <v>401</v>
      </c>
      <c r="B63" s="109">
        <f>SUM(C63:AL63)</f>
        <v>109500</v>
      </c>
      <c r="C63" s="127">
        <f>C27-C59</f>
        <v>0</v>
      </c>
      <c r="D63" s="128">
        <f t="shared" ref="D63:AL63" si="88">D27-D59</f>
        <v>0</v>
      </c>
      <c r="E63" s="128">
        <f t="shared" si="88"/>
        <v>0</v>
      </c>
      <c r="F63" s="128">
        <f t="shared" si="88"/>
        <v>0</v>
      </c>
      <c r="G63" s="128">
        <f t="shared" si="88"/>
        <v>0</v>
      </c>
      <c r="H63" s="129">
        <f t="shared" si="88"/>
        <v>0</v>
      </c>
      <c r="I63" s="127">
        <f t="shared" si="88"/>
        <v>0</v>
      </c>
      <c r="J63" s="128">
        <f t="shared" si="88"/>
        <v>0</v>
      </c>
      <c r="K63" s="128">
        <f t="shared" si="88"/>
        <v>0</v>
      </c>
      <c r="L63" s="128">
        <f t="shared" si="88"/>
        <v>123264</v>
      </c>
      <c r="M63" s="128">
        <f t="shared" si="88"/>
        <v>0</v>
      </c>
      <c r="N63" s="129">
        <f t="shared" si="88"/>
        <v>0</v>
      </c>
      <c r="O63" s="127">
        <f t="shared" si="88"/>
        <v>54750</v>
      </c>
      <c r="P63" s="128">
        <f t="shared" si="88"/>
        <v>-68514</v>
      </c>
      <c r="Q63" s="128">
        <f t="shared" si="88"/>
        <v>0</v>
      </c>
      <c r="R63" s="128">
        <f t="shared" si="88"/>
        <v>0</v>
      </c>
      <c r="S63" s="128">
        <f t="shared" si="88"/>
        <v>0</v>
      </c>
      <c r="T63" s="129">
        <f t="shared" si="88"/>
        <v>0</v>
      </c>
      <c r="U63" s="127">
        <f t="shared" si="88"/>
        <v>0</v>
      </c>
      <c r="V63" s="128">
        <f t="shared" si="88"/>
        <v>0</v>
      </c>
      <c r="W63" s="128">
        <f t="shared" si="88"/>
        <v>0</v>
      </c>
      <c r="X63" s="128">
        <f t="shared" si="88"/>
        <v>0</v>
      </c>
      <c r="Y63" s="128">
        <f t="shared" si="88"/>
        <v>0</v>
      </c>
      <c r="Z63" s="129">
        <f t="shared" si="88"/>
        <v>0</v>
      </c>
      <c r="AA63" s="127">
        <f t="shared" si="88"/>
        <v>0</v>
      </c>
      <c r="AB63" s="128">
        <f t="shared" si="88"/>
        <v>0</v>
      </c>
      <c r="AC63" s="128">
        <f t="shared" si="88"/>
        <v>0</v>
      </c>
      <c r="AD63" s="128">
        <f t="shared" si="88"/>
        <v>0</v>
      </c>
      <c r="AE63" s="128">
        <f t="shared" si="88"/>
        <v>0</v>
      </c>
      <c r="AF63" s="129">
        <f t="shared" si="88"/>
        <v>0</v>
      </c>
      <c r="AG63" s="127">
        <f t="shared" si="88"/>
        <v>0</v>
      </c>
      <c r="AH63" s="128">
        <f t="shared" si="88"/>
        <v>0</v>
      </c>
      <c r="AI63" s="128">
        <f t="shared" si="88"/>
        <v>0</v>
      </c>
      <c r="AJ63" s="128">
        <f t="shared" si="88"/>
        <v>0</v>
      </c>
      <c r="AK63" s="128">
        <f t="shared" si="88"/>
        <v>0</v>
      </c>
      <c r="AL63" s="129">
        <f t="shared" si="88"/>
        <v>0</v>
      </c>
    </row>
  </sheetData>
  <mergeCells count="32">
    <mergeCell ref="AA16:AF16"/>
    <mergeCell ref="AG16:AL16"/>
    <mergeCell ref="A15:AL15"/>
    <mergeCell ref="A16:A18"/>
    <mergeCell ref="B16:B18"/>
    <mergeCell ref="C16:N16"/>
    <mergeCell ref="O16:T16"/>
    <mergeCell ref="U16:Z16"/>
    <mergeCell ref="U30:Z30"/>
    <mergeCell ref="AA30:AF30"/>
    <mergeCell ref="AG30:AL30"/>
    <mergeCell ref="A1:AL1"/>
    <mergeCell ref="A29:AL29"/>
    <mergeCell ref="A2:A4"/>
    <mergeCell ref="A30:A32"/>
    <mergeCell ref="B30:B32"/>
    <mergeCell ref="C30:N30"/>
    <mergeCell ref="O30:T30"/>
    <mergeCell ref="U2:Z2"/>
    <mergeCell ref="AA2:AF2"/>
    <mergeCell ref="AG2:AL2"/>
    <mergeCell ref="C2:N2"/>
    <mergeCell ref="B2:B4"/>
    <mergeCell ref="O2:T2"/>
    <mergeCell ref="AA48:AF48"/>
    <mergeCell ref="AG48:AL48"/>
    <mergeCell ref="A47:AL47"/>
    <mergeCell ref="A48:A50"/>
    <mergeCell ref="B48:B50"/>
    <mergeCell ref="C48:N48"/>
    <mergeCell ref="O48:T48"/>
    <mergeCell ref="U48:Z48"/>
  </mergeCells>
  <pageMargins left="0.70866141732283472" right="0.70866141732283472" top="0.78740157480314965" bottom="0.78740157480314965" header="0.31496062992125984" footer="0.31496062992125984"/>
  <pageSetup paperSize="8" scale="49" orientation="landscape" r:id="rId1"/>
  <ignoredErrors>
    <ignoredError sqref="B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workbookViewId="0">
      <selection activeCell="E7" sqref="E7"/>
    </sheetView>
  </sheetViews>
  <sheetFormatPr defaultRowHeight="15" x14ac:dyDescent="0.25"/>
  <cols>
    <col min="1" max="1" width="30.28515625" customWidth="1"/>
    <col min="2" max="2" width="20.5703125" customWidth="1"/>
    <col min="3" max="3" width="21.85546875" customWidth="1"/>
    <col min="4" max="4" width="19.7109375" customWidth="1"/>
    <col min="5" max="5" width="33.5703125" customWidth="1"/>
  </cols>
  <sheetData>
    <row r="1" spans="1:7" ht="51.75" customHeight="1" thickBot="1" x14ac:dyDescent="0.3">
      <c r="A1" s="155" t="s">
        <v>476</v>
      </c>
      <c r="B1" s="156" t="s">
        <v>477</v>
      </c>
      <c r="C1" s="156" t="s">
        <v>485</v>
      </c>
      <c r="D1" s="156" t="s">
        <v>478</v>
      </c>
      <c r="E1" s="157" t="s">
        <v>479</v>
      </c>
      <c r="F1" s="2"/>
      <c r="G1" s="2"/>
    </row>
    <row r="2" spans="1:7" ht="15.75" thickTop="1" x14ac:dyDescent="0.25">
      <c r="A2" s="146" t="s">
        <v>480</v>
      </c>
      <c r="B2" s="147">
        <v>0</v>
      </c>
      <c r="C2" s="147">
        <v>246528</v>
      </c>
      <c r="D2" s="147">
        <v>246528</v>
      </c>
      <c r="E2" s="148">
        <f>B2-D2</f>
        <v>-246528</v>
      </c>
    </row>
    <row r="3" spans="1:7" x14ac:dyDescent="0.25">
      <c r="A3" s="149" t="s">
        <v>481</v>
      </c>
      <c r="B3" s="150">
        <v>657040.69999999995</v>
      </c>
      <c r="C3" s="150">
        <v>0</v>
      </c>
      <c r="D3" s="150">
        <v>0</v>
      </c>
      <c r="E3" s="151">
        <f t="shared" ref="E3:E6" si="0">B3-D3</f>
        <v>657040.69999999995</v>
      </c>
    </row>
    <row r="4" spans="1:7" x14ac:dyDescent="0.25">
      <c r="A4" s="149" t="s">
        <v>482</v>
      </c>
      <c r="B4" s="150"/>
      <c r="C4" s="150"/>
      <c r="D4" s="150"/>
      <c r="E4" s="151">
        <f t="shared" si="0"/>
        <v>0</v>
      </c>
    </row>
    <row r="5" spans="1:7" x14ac:dyDescent="0.25">
      <c r="A5" s="149" t="s">
        <v>483</v>
      </c>
      <c r="B5" s="150"/>
      <c r="C5" s="150"/>
      <c r="D5" s="150"/>
      <c r="E5" s="151">
        <f t="shared" si="0"/>
        <v>0</v>
      </c>
    </row>
    <row r="6" spans="1:7" ht="15.75" thickBot="1" x14ac:dyDescent="0.3">
      <c r="A6" s="152" t="s">
        <v>484</v>
      </c>
      <c r="B6" s="153"/>
      <c r="C6" s="153"/>
      <c r="D6" s="153"/>
      <c r="E6" s="154">
        <f t="shared" si="0"/>
        <v>0</v>
      </c>
    </row>
    <row r="7" spans="1:7" x14ac:dyDescent="0.25">
      <c r="A7" s="165" t="s">
        <v>333</v>
      </c>
      <c r="B7" s="166"/>
      <c r="C7" s="166"/>
      <c r="D7" s="166"/>
      <c r="E7" s="167">
        <f>SUM(E2:E6)</f>
        <v>410512.69999999995</v>
      </c>
    </row>
  </sheetData>
  <pageMargins left="0.70866141732283472" right="0.70866141732283472" top="0.78740157480314965" bottom="0.78740157480314965" header="0.31496062992125984" footer="0.31496062992125984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M316"/>
  <sheetViews>
    <sheetView workbookViewId="0">
      <selection activeCell="L13" sqref="L13"/>
    </sheetView>
  </sheetViews>
  <sheetFormatPr defaultRowHeight="15" x14ac:dyDescent="0.25"/>
  <cols>
    <col min="3" max="3" width="17.7109375" customWidth="1"/>
    <col min="11" max="11" width="11.7109375" customWidth="1"/>
    <col min="12" max="12" width="54.7109375" customWidth="1"/>
  </cols>
  <sheetData>
    <row r="1" spans="1:13" x14ac:dyDescent="0.25">
      <c r="A1" s="187" t="s">
        <v>500</v>
      </c>
      <c r="B1" s="188"/>
      <c r="L1" t="s">
        <v>263</v>
      </c>
    </row>
    <row r="2" spans="1:13" x14ac:dyDescent="0.25">
      <c r="A2" s="187" t="s">
        <v>446</v>
      </c>
      <c r="B2" s="188"/>
      <c r="L2" t="s">
        <v>473</v>
      </c>
    </row>
    <row r="3" spans="1:13" x14ac:dyDescent="0.25">
      <c r="A3" s="187" t="s">
        <v>447</v>
      </c>
      <c r="B3" s="188"/>
      <c r="L3" t="s">
        <v>272</v>
      </c>
    </row>
    <row r="4" spans="1:13" x14ac:dyDescent="0.25">
      <c r="A4" s="188" t="s">
        <v>4</v>
      </c>
      <c r="B4" s="188"/>
      <c r="L4" t="s">
        <v>274</v>
      </c>
    </row>
    <row r="5" spans="1:13" x14ac:dyDescent="0.25">
      <c r="A5" s="188" t="s">
        <v>5</v>
      </c>
      <c r="B5" s="188"/>
      <c r="L5" t="s">
        <v>271</v>
      </c>
    </row>
    <row r="6" spans="1:13" x14ac:dyDescent="0.25">
      <c r="A6" s="188" t="s">
        <v>501</v>
      </c>
      <c r="B6" s="188"/>
      <c r="L6" t="s">
        <v>273</v>
      </c>
      <c r="M6" s="9"/>
    </row>
    <row r="7" spans="1:13" x14ac:dyDescent="0.25">
      <c r="A7" s="188" t="s">
        <v>502</v>
      </c>
      <c r="B7" s="188"/>
      <c r="L7" t="s">
        <v>275</v>
      </c>
    </row>
    <row r="8" spans="1:13" x14ac:dyDescent="0.25">
      <c r="A8" s="188" t="s">
        <v>6</v>
      </c>
      <c r="B8" s="188"/>
      <c r="L8" t="s">
        <v>472</v>
      </c>
    </row>
    <row r="9" spans="1:13" x14ac:dyDescent="0.25">
      <c r="A9" s="188" t="s">
        <v>7</v>
      </c>
      <c r="B9" s="188"/>
      <c r="L9" t="s">
        <v>251</v>
      </c>
    </row>
    <row r="10" spans="1:13" x14ac:dyDescent="0.25">
      <c r="A10" s="188" t="s">
        <v>8</v>
      </c>
      <c r="B10" s="188"/>
      <c r="L10" t="s">
        <v>260</v>
      </c>
    </row>
    <row r="11" spans="1:13" x14ac:dyDescent="0.25">
      <c r="A11" s="188" t="s">
        <v>503</v>
      </c>
      <c r="B11" s="188"/>
      <c r="L11" t="s">
        <v>534</v>
      </c>
    </row>
    <row r="12" spans="1:13" x14ac:dyDescent="0.25">
      <c r="A12" s="188" t="s">
        <v>504</v>
      </c>
      <c r="B12" s="188"/>
      <c r="L12" t="s">
        <v>276</v>
      </c>
    </row>
    <row r="13" spans="1:13" x14ac:dyDescent="0.25">
      <c r="A13" s="188" t="s">
        <v>9</v>
      </c>
      <c r="B13" s="188"/>
      <c r="L13" t="s">
        <v>237</v>
      </c>
    </row>
    <row r="14" spans="1:13" x14ac:dyDescent="0.25">
      <c r="A14" s="188" t="s">
        <v>10</v>
      </c>
      <c r="B14" s="188"/>
      <c r="L14" t="s">
        <v>238</v>
      </c>
    </row>
    <row r="15" spans="1:13" x14ac:dyDescent="0.25">
      <c r="A15" s="188" t="s">
        <v>11</v>
      </c>
      <c r="B15" s="188"/>
      <c r="L15" t="s">
        <v>488</v>
      </c>
    </row>
    <row r="16" spans="1:13" x14ac:dyDescent="0.25">
      <c r="A16" s="188" t="s">
        <v>12</v>
      </c>
      <c r="B16" s="188"/>
      <c r="L16" t="s">
        <v>489</v>
      </c>
    </row>
    <row r="17" spans="1:12" x14ac:dyDescent="0.25">
      <c r="A17" s="188" t="s">
        <v>13</v>
      </c>
      <c r="B17" s="188"/>
      <c r="L17" t="s">
        <v>491</v>
      </c>
    </row>
    <row r="18" spans="1:12" x14ac:dyDescent="0.25">
      <c r="A18" s="188" t="s">
        <v>14</v>
      </c>
      <c r="B18" s="188"/>
      <c r="L18" t="s">
        <v>26</v>
      </c>
    </row>
    <row r="19" spans="1:12" x14ac:dyDescent="0.25">
      <c r="A19" s="188" t="s">
        <v>15</v>
      </c>
      <c r="B19" s="188"/>
      <c r="L19" t="s">
        <v>27</v>
      </c>
    </row>
    <row r="20" spans="1:12" x14ac:dyDescent="0.25">
      <c r="A20" s="188" t="s">
        <v>16</v>
      </c>
      <c r="B20" s="188"/>
      <c r="L20" t="s">
        <v>29</v>
      </c>
    </row>
    <row r="21" spans="1:12" x14ac:dyDescent="0.25">
      <c r="A21" s="188" t="s">
        <v>17</v>
      </c>
      <c r="B21" s="188"/>
      <c r="L21" t="s">
        <v>25</v>
      </c>
    </row>
    <row r="22" spans="1:12" x14ac:dyDescent="0.25">
      <c r="A22" s="188" t="s">
        <v>18</v>
      </c>
      <c r="B22" s="188"/>
    </row>
    <row r="23" spans="1:12" x14ac:dyDescent="0.25">
      <c r="A23" s="188" t="s">
        <v>19</v>
      </c>
      <c r="B23" s="188"/>
    </row>
    <row r="24" spans="1:12" x14ac:dyDescent="0.25">
      <c r="A24" s="188" t="s">
        <v>20</v>
      </c>
      <c r="B24" s="188"/>
      <c r="L24" t="s">
        <v>264</v>
      </c>
    </row>
    <row r="25" spans="1:12" x14ac:dyDescent="0.25">
      <c r="A25" s="188" t="s">
        <v>21</v>
      </c>
      <c r="B25" s="188"/>
      <c r="L25" t="s">
        <v>265</v>
      </c>
    </row>
    <row r="26" spans="1:12" x14ac:dyDescent="0.25">
      <c r="A26" s="188" t="s">
        <v>22</v>
      </c>
      <c r="B26" s="188"/>
      <c r="L26" t="s">
        <v>266</v>
      </c>
    </row>
    <row r="27" spans="1:12" x14ac:dyDescent="0.25">
      <c r="A27" s="188" t="s">
        <v>505</v>
      </c>
      <c r="B27" s="188"/>
      <c r="L27" t="s">
        <v>267</v>
      </c>
    </row>
    <row r="28" spans="1:12" x14ac:dyDescent="0.25">
      <c r="A28" s="188" t="s">
        <v>23</v>
      </c>
      <c r="B28" s="188"/>
      <c r="L28" t="s">
        <v>268</v>
      </c>
    </row>
    <row r="29" spans="1:12" x14ac:dyDescent="0.25">
      <c r="A29" s="188" t="s">
        <v>24</v>
      </c>
      <c r="B29" s="188"/>
      <c r="L29" t="s">
        <v>269</v>
      </c>
    </row>
    <row r="30" spans="1:12" x14ac:dyDescent="0.25">
      <c r="A30" s="188" t="s">
        <v>419</v>
      </c>
      <c r="B30" s="188"/>
      <c r="L30" t="s">
        <v>236</v>
      </c>
    </row>
    <row r="31" spans="1:12" x14ac:dyDescent="0.25">
      <c r="A31" s="188" t="s">
        <v>420</v>
      </c>
      <c r="B31" s="188"/>
    </row>
    <row r="32" spans="1:12" x14ac:dyDescent="0.25">
      <c r="A32" s="188" t="s">
        <v>253</v>
      </c>
      <c r="B32" s="188"/>
    </row>
    <row r="33" spans="1:2" x14ac:dyDescent="0.25">
      <c r="A33" s="188" t="s">
        <v>252</v>
      </c>
      <c r="B33" s="188"/>
    </row>
    <row r="34" spans="1:2" x14ac:dyDescent="0.25">
      <c r="A34" s="188" t="s">
        <v>270</v>
      </c>
      <c r="B34" s="188"/>
    </row>
    <row r="35" spans="1:2" x14ac:dyDescent="0.25">
      <c r="A35" s="188" t="s">
        <v>26</v>
      </c>
      <c r="B35" s="188"/>
    </row>
    <row r="36" spans="1:2" x14ac:dyDescent="0.25">
      <c r="A36" s="188" t="s">
        <v>27</v>
      </c>
      <c r="B36" s="188"/>
    </row>
    <row r="37" spans="1:2" x14ac:dyDescent="0.25">
      <c r="A37" s="188" t="s">
        <v>28</v>
      </c>
      <c r="B37" s="188"/>
    </row>
    <row r="38" spans="1:2" x14ac:dyDescent="0.25">
      <c r="A38" s="188" t="s">
        <v>29</v>
      </c>
      <c r="B38" s="188"/>
    </row>
    <row r="39" spans="1:2" x14ac:dyDescent="0.25">
      <c r="A39" s="188" t="s">
        <v>30</v>
      </c>
      <c r="B39" s="188"/>
    </row>
    <row r="40" spans="1:2" x14ac:dyDescent="0.25">
      <c r="A40" s="188" t="s">
        <v>31</v>
      </c>
      <c r="B40" s="188"/>
    </row>
    <row r="41" spans="1:2" x14ac:dyDescent="0.25">
      <c r="A41" s="188" t="s">
        <v>32</v>
      </c>
      <c r="B41" s="188"/>
    </row>
    <row r="42" spans="1:2" x14ac:dyDescent="0.25">
      <c r="A42" s="188" t="s">
        <v>33</v>
      </c>
      <c r="B42" s="188"/>
    </row>
    <row r="43" spans="1:2" x14ac:dyDescent="0.25">
      <c r="A43" s="188" t="s">
        <v>448</v>
      </c>
      <c r="B43" s="188"/>
    </row>
    <row r="44" spans="1:2" x14ac:dyDescent="0.25">
      <c r="A44" s="188" t="s">
        <v>34</v>
      </c>
      <c r="B44" s="188"/>
    </row>
    <row r="45" spans="1:2" x14ac:dyDescent="0.25">
      <c r="A45" s="188" t="s">
        <v>35</v>
      </c>
      <c r="B45" s="188"/>
    </row>
    <row r="46" spans="1:2" x14ac:dyDescent="0.25">
      <c r="A46" s="188" t="s">
        <v>36</v>
      </c>
      <c r="B46" s="188"/>
    </row>
    <row r="47" spans="1:2" x14ac:dyDescent="0.25">
      <c r="A47" s="188" t="s">
        <v>37</v>
      </c>
      <c r="B47" s="188"/>
    </row>
    <row r="48" spans="1:2" x14ac:dyDescent="0.25">
      <c r="A48" s="188" t="s">
        <v>38</v>
      </c>
      <c r="B48" s="188"/>
    </row>
    <row r="49" spans="1:2" x14ac:dyDescent="0.25">
      <c r="A49" s="188" t="s">
        <v>39</v>
      </c>
      <c r="B49" s="188"/>
    </row>
    <row r="50" spans="1:2" x14ac:dyDescent="0.25">
      <c r="A50" s="188" t="s">
        <v>40</v>
      </c>
      <c r="B50" s="188"/>
    </row>
    <row r="51" spans="1:2" x14ac:dyDescent="0.25">
      <c r="A51" s="188" t="s">
        <v>41</v>
      </c>
      <c r="B51" s="188"/>
    </row>
    <row r="52" spans="1:2" x14ac:dyDescent="0.25">
      <c r="A52" s="188" t="s">
        <v>42</v>
      </c>
      <c r="B52" s="188"/>
    </row>
    <row r="53" spans="1:2" x14ac:dyDescent="0.25">
      <c r="A53" s="188" t="s">
        <v>43</v>
      </c>
      <c r="B53" s="188"/>
    </row>
    <row r="54" spans="1:2" x14ac:dyDescent="0.25">
      <c r="A54" s="188" t="s">
        <v>44</v>
      </c>
      <c r="B54" s="188"/>
    </row>
    <row r="55" spans="1:2" x14ac:dyDescent="0.25">
      <c r="A55" s="188" t="s">
        <v>45</v>
      </c>
      <c r="B55" s="188"/>
    </row>
    <row r="56" spans="1:2" x14ac:dyDescent="0.25">
      <c r="A56" s="188" t="s">
        <v>46</v>
      </c>
      <c r="B56" s="188"/>
    </row>
    <row r="57" spans="1:2" x14ac:dyDescent="0.25">
      <c r="A57" s="188" t="s">
        <v>47</v>
      </c>
      <c r="B57" s="188"/>
    </row>
    <row r="58" spans="1:2" x14ac:dyDescent="0.25">
      <c r="A58" s="188" t="s">
        <v>48</v>
      </c>
      <c r="B58" s="188"/>
    </row>
    <row r="59" spans="1:2" x14ac:dyDescent="0.25">
      <c r="A59" s="188" t="s">
        <v>254</v>
      </c>
      <c r="B59" s="188"/>
    </row>
    <row r="60" spans="1:2" x14ac:dyDescent="0.25">
      <c r="A60" s="188" t="s">
        <v>49</v>
      </c>
      <c r="B60" s="188"/>
    </row>
    <row r="61" spans="1:2" x14ac:dyDescent="0.25">
      <c r="A61" s="188" t="s">
        <v>50</v>
      </c>
      <c r="B61" s="188"/>
    </row>
    <row r="62" spans="1:2" x14ac:dyDescent="0.25">
      <c r="A62" s="188" t="s">
        <v>51</v>
      </c>
      <c r="B62" s="188"/>
    </row>
    <row r="63" spans="1:2" x14ac:dyDescent="0.25">
      <c r="A63" s="188" t="s">
        <v>52</v>
      </c>
      <c r="B63" s="188"/>
    </row>
    <row r="64" spans="1:2" x14ac:dyDescent="0.25">
      <c r="A64" s="188" t="s">
        <v>53</v>
      </c>
      <c r="B64" s="188"/>
    </row>
    <row r="65" spans="1:2" x14ac:dyDescent="0.25">
      <c r="A65" s="188" t="s">
        <v>54</v>
      </c>
      <c r="B65" s="188"/>
    </row>
    <row r="66" spans="1:2" x14ac:dyDescent="0.25">
      <c r="A66" s="188" t="s">
        <v>55</v>
      </c>
      <c r="B66" s="188"/>
    </row>
    <row r="67" spans="1:2" x14ac:dyDescent="0.25">
      <c r="A67" s="188" t="s">
        <v>56</v>
      </c>
      <c r="B67" s="188"/>
    </row>
    <row r="68" spans="1:2" x14ac:dyDescent="0.25">
      <c r="A68" s="188" t="s">
        <v>57</v>
      </c>
      <c r="B68" s="188"/>
    </row>
    <row r="69" spans="1:2" x14ac:dyDescent="0.25">
      <c r="A69" s="188" t="s">
        <v>58</v>
      </c>
      <c r="B69" s="188"/>
    </row>
    <row r="70" spans="1:2" x14ac:dyDescent="0.25">
      <c r="A70" s="188" t="s">
        <v>59</v>
      </c>
      <c r="B70" s="188"/>
    </row>
    <row r="71" spans="1:2" x14ac:dyDescent="0.25">
      <c r="A71" s="188" t="s">
        <v>60</v>
      </c>
      <c r="B71" s="188"/>
    </row>
    <row r="72" spans="1:2" x14ac:dyDescent="0.25">
      <c r="A72" s="188" t="s">
        <v>61</v>
      </c>
      <c r="B72" s="188"/>
    </row>
    <row r="73" spans="1:2" x14ac:dyDescent="0.25">
      <c r="A73" s="188" t="s">
        <v>62</v>
      </c>
      <c r="B73" s="188"/>
    </row>
    <row r="74" spans="1:2" x14ac:dyDescent="0.25">
      <c r="A74" s="188" t="s">
        <v>63</v>
      </c>
      <c r="B74" s="188"/>
    </row>
    <row r="75" spans="1:2" x14ac:dyDescent="0.25">
      <c r="A75" s="188" t="s">
        <v>506</v>
      </c>
      <c r="B75" s="188"/>
    </row>
    <row r="76" spans="1:2" x14ac:dyDescent="0.25">
      <c r="A76" s="188" t="s">
        <v>442</v>
      </c>
      <c r="B76" s="188"/>
    </row>
    <row r="77" spans="1:2" x14ac:dyDescent="0.25">
      <c r="A77" s="188" t="s">
        <v>64</v>
      </c>
      <c r="B77" s="188"/>
    </row>
    <row r="78" spans="1:2" x14ac:dyDescent="0.25">
      <c r="A78" s="188" t="s">
        <v>65</v>
      </c>
      <c r="B78" s="188"/>
    </row>
    <row r="79" spans="1:2" x14ac:dyDescent="0.25">
      <c r="A79" s="188" t="s">
        <v>421</v>
      </c>
      <c r="B79" s="188"/>
    </row>
    <row r="80" spans="1:2" x14ac:dyDescent="0.25">
      <c r="A80" s="188" t="s">
        <v>449</v>
      </c>
      <c r="B80" s="188"/>
    </row>
    <row r="81" spans="1:2" x14ac:dyDescent="0.25">
      <c r="A81" s="188" t="s">
        <v>255</v>
      </c>
      <c r="B81" s="188"/>
    </row>
    <row r="82" spans="1:2" x14ac:dyDescent="0.25">
      <c r="A82" s="188" t="s">
        <v>66</v>
      </c>
      <c r="B82" s="188"/>
    </row>
    <row r="83" spans="1:2" x14ac:dyDescent="0.25">
      <c r="A83" s="188" t="s">
        <v>67</v>
      </c>
      <c r="B83" s="188"/>
    </row>
    <row r="84" spans="1:2" x14ac:dyDescent="0.25">
      <c r="A84" s="188" t="s">
        <v>68</v>
      </c>
      <c r="B84" s="188"/>
    </row>
    <row r="85" spans="1:2" x14ac:dyDescent="0.25">
      <c r="A85" s="188" t="s">
        <v>507</v>
      </c>
      <c r="B85" s="188"/>
    </row>
    <row r="86" spans="1:2" x14ac:dyDescent="0.25">
      <c r="A86" s="188" t="s">
        <v>508</v>
      </c>
      <c r="B86" s="188"/>
    </row>
    <row r="87" spans="1:2" x14ac:dyDescent="0.25">
      <c r="A87" s="188" t="s">
        <v>69</v>
      </c>
      <c r="B87" s="188"/>
    </row>
    <row r="88" spans="1:2" x14ac:dyDescent="0.25">
      <c r="A88" s="188" t="s">
        <v>70</v>
      </c>
      <c r="B88" s="188"/>
    </row>
    <row r="89" spans="1:2" x14ac:dyDescent="0.25">
      <c r="A89" s="188" t="s">
        <v>71</v>
      </c>
      <c r="B89" s="188"/>
    </row>
    <row r="90" spans="1:2" x14ac:dyDescent="0.25">
      <c r="A90" s="188" t="s">
        <v>72</v>
      </c>
      <c r="B90" s="188"/>
    </row>
    <row r="91" spans="1:2" x14ac:dyDescent="0.25">
      <c r="A91" s="188" t="s">
        <v>73</v>
      </c>
      <c r="B91" s="188"/>
    </row>
    <row r="92" spans="1:2" x14ac:dyDescent="0.25">
      <c r="A92" s="188" t="s">
        <v>74</v>
      </c>
      <c r="B92" s="188"/>
    </row>
    <row r="93" spans="1:2" x14ac:dyDescent="0.25">
      <c r="A93" s="188" t="s">
        <v>75</v>
      </c>
      <c r="B93" s="188"/>
    </row>
    <row r="94" spans="1:2" x14ac:dyDescent="0.25">
      <c r="A94" s="188" t="s">
        <v>76</v>
      </c>
      <c r="B94" s="188"/>
    </row>
    <row r="95" spans="1:2" x14ac:dyDescent="0.25">
      <c r="A95" s="188" t="s">
        <v>77</v>
      </c>
      <c r="B95" s="188"/>
    </row>
    <row r="96" spans="1:2" x14ac:dyDescent="0.25">
      <c r="A96" s="188" t="s">
        <v>78</v>
      </c>
      <c r="B96" s="188"/>
    </row>
    <row r="97" spans="1:2" x14ac:dyDescent="0.25">
      <c r="A97" s="188" t="s">
        <v>79</v>
      </c>
      <c r="B97" s="188"/>
    </row>
    <row r="98" spans="1:2" x14ac:dyDescent="0.25">
      <c r="A98" s="188" t="s">
        <v>80</v>
      </c>
      <c r="B98" s="188"/>
    </row>
    <row r="99" spans="1:2" x14ac:dyDescent="0.25">
      <c r="A99" s="188" t="s">
        <v>81</v>
      </c>
      <c r="B99" s="188"/>
    </row>
    <row r="100" spans="1:2" x14ac:dyDescent="0.25">
      <c r="A100" s="188" t="s">
        <v>82</v>
      </c>
      <c r="B100" s="188"/>
    </row>
    <row r="101" spans="1:2" x14ac:dyDescent="0.25">
      <c r="A101" s="188" t="s">
        <v>83</v>
      </c>
      <c r="B101" s="188"/>
    </row>
    <row r="102" spans="1:2" x14ac:dyDescent="0.25">
      <c r="A102" s="188" t="s">
        <v>84</v>
      </c>
      <c r="B102" s="188"/>
    </row>
    <row r="103" spans="1:2" x14ac:dyDescent="0.25">
      <c r="A103" s="188" t="s">
        <v>85</v>
      </c>
      <c r="B103" s="188"/>
    </row>
    <row r="104" spans="1:2" x14ac:dyDescent="0.25">
      <c r="A104" s="188" t="s">
        <v>422</v>
      </c>
      <c r="B104" s="188"/>
    </row>
    <row r="105" spans="1:2" x14ac:dyDescent="0.25">
      <c r="A105" s="188" t="s">
        <v>423</v>
      </c>
      <c r="B105" s="188"/>
    </row>
    <row r="106" spans="1:2" x14ac:dyDescent="0.25">
      <c r="A106" s="188" t="s">
        <v>424</v>
      </c>
      <c r="B106" s="188"/>
    </row>
    <row r="107" spans="1:2" x14ac:dyDescent="0.25">
      <c r="A107" s="188" t="s">
        <v>425</v>
      </c>
      <c r="B107" s="188"/>
    </row>
    <row r="108" spans="1:2" x14ac:dyDescent="0.25">
      <c r="A108" s="188" t="s">
        <v>450</v>
      </c>
      <c r="B108" s="188"/>
    </row>
    <row r="109" spans="1:2" x14ac:dyDescent="0.25">
      <c r="A109" s="188" t="s">
        <v>426</v>
      </c>
      <c r="B109" s="188"/>
    </row>
    <row r="110" spans="1:2" x14ac:dyDescent="0.25">
      <c r="A110" s="188" t="s">
        <v>86</v>
      </c>
      <c r="B110" s="188"/>
    </row>
    <row r="111" spans="1:2" x14ac:dyDescent="0.25">
      <c r="A111" s="188" t="s">
        <v>87</v>
      </c>
      <c r="B111" s="188"/>
    </row>
    <row r="112" spans="1:2" x14ac:dyDescent="0.25">
      <c r="A112" s="188" t="s">
        <v>88</v>
      </c>
      <c r="B112" s="188"/>
    </row>
    <row r="113" spans="1:2" x14ac:dyDescent="0.25">
      <c r="A113" s="188" t="s">
        <v>89</v>
      </c>
      <c r="B113" s="188"/>
    </row>
    <row r="114" spans="1:2" x14ac:dyDescent="0.25">
      <c r="A114" s="188" t="s">
        <v>90</v>
      </c>
      <c r="B114" s="188"/>
    </row>
    <row r="115" spans="1:2" x14ac:dyDescent="0.25">
      <c r="A115" s="188" t="s">
        <v>91</v>
      </c>
      <c r="B115" s="188"/>
    </row>
    <row r="116" spans="1:2" x14ac:dyDescent="0.25">
      <c r="A116" s="188" t="s">
        <v>427</v>
      </c>
      <c r="B116" s="188"/>
    </row>
    <row r="117" spans="1:2" x14ac:dyDescent="0.25">
      <c r="A117" s="188" t="s">
        <v>428</v>
      </c>
      <c r="B117" s="188"/>
    </row>
    <row r="118" spans="1:2" x14ac:dyDescent="0.25">
      <c r="A118" s="188" t="s">
        <v>451</v>
      </c>
      <c r="B118" s="188"/>
    </row>
    <row r="119" spans="1:2" x14ac:dyDescent="0.25">
      <c r="A119" s="188" t="s">
        <v>509</v>
      </c>
      <c r="B119" s="188"/>
    </row>
    <row r="120" spans="1:2" x14ac:dyDescent="0.25">
      <c r="A120" s="188" t="s">
        <v>510</v>
      </c>
      <c r="B120" s="188"/>
    </row>
    <row r="121" spans="1:2" x14ac:dyDescent="0.25">
      <c r="A121" s="188" t="s">
        <v>511</v>
      </c>
      <c r="B121" s="188"/>
    </row>
    <row r="122" spans="1:2" x14ac:dyDescent="0.25">
      <c r="A122" s="188" t="s">
        <v>512</v>
      </c>
      <c r="B122" s="188"/>
    </row>
    <row r="123" spans="1:2" x14ac:dyDescent="0.25">
      <c r="A123" s="188" t="s">
        <v>513</v>
      </c>
      <c r="B123" s="188"/>
    </row>
    <row r="124" spans="1:2" x14ac:dyDescent="0.25">
      <c r="A124" s="188" t="s">
        <v>514</v>
      </c>
      <c r="B124" s="188"/>
    </row>
    <row r="125" spans="1:2" x14ac:dyDescent="0.25">
      <c r="A125" s="188" t="s">
        <v>92</v>
      </c>
      <c r="B125" s="188"/>
    </row>
    <row r="126" spans="1:2" x14ac:dyDescent="0.25">
      <c r="A126" s="188" t="s">
        <v>93</v>
      </c>
      <c r="B126" s="188"/>
    </row>
    <row r="127" spans="1:2" x14ac:dyDescent="0.25">
      <c r="A127" s="188" t="s">
        <v>94</v>
      </c>
      <c r="B127" s="188"/>
    </row>
    <row r="128" spans="1:2" x14ac:dyDescent="0.25">
      <c r="A128" s="188" t="s">
        <v>95</v>
      </c>
      <c r="B128" s="188"/>
    </row>
    <row r="129" spans="1:2" x14ac:dyDescent="0.25">
      <c r="A129" s="188" t="s">
        <v>96</v>
      </c>
      <c r="B129" s="188"/>
    </row>
    <row r="130" spans="1:2" x14ac:dyDescent="0.25">
      <c r="A130" s="188" t="s">
        <v>452</v>
      </c>
      <c r="B130" s="188"/>
    </row>
    <row r="131" spans="1:2" x14ac:dyDescent="0.25">
      <c r="A131" s="188" t="s">
        <v>97</v>
      </c>
      <c r="B131" s="188"/>
    </row>
    <row r="132" spans="1:2" x14ac:dyDescent="0.25">
      <c r="A132" s="188" t="s">
        <v>256</v>
      </c>
      <c r="B132" s="188"/>
    </row>
    <row r="133" spans="1:2" x14ac:dyDescent="0.25">
      <c r="A133" s="188" t="s">
        <v>98</v>
      </c>
      <c r="B133" s="188"/>
    </row>
    <row r="134" spans="1:2" x14ac:dyDescent="0.25">
      <c r="A134" s="188" t="s">
        <v>99</v>
      </c>
      <c r="B134" s="188"/>
    </row>
    <row r="135" spans="1:2" x14ac:dyDescent="0.25">
      <c r="A135" s="188" t="s">
        <v>429</v>
      </c>
      <c r="B135" s="188"/>
    </row>
    <row r="136" spans="1:2" x14ac:dyDescent="0.25">
      <c r="A136" s="188" t="s">
        <v>100</v>
      </c>
      <c r="B136" s="188"/>
    </row>
    <row r="137" spans="1:2" x14ac:dyDescent="0.25">
      <c r="A137" s="188" t="s">
        <v>101</v>
      </c>
      <c r="B137" s="188"/>
    </row>
    <row r="138" spans="1:2" x14ac:dyDescent="0.25">
      <c r="A138" s="188" t="s">
        <v>102</v>
      </c>
      <c r="B138" s="188"/>
    </row>
    <row r="139" spans="1:2" x14ac:dyDescent="0.25">
      <c r="A139" s="188" t="s">
        <v>103</v>
      </c>
      <c r="B139" s="188"/>
    </row>
    <row r="140" spans="1:2" x14ac:dyDescent="0.25">
      <c r="A140" s="188" t="s">
        <v>104</v>
      </c>
      <c r="B140" s="188"/>
    </row>
    <row r="141" spans="1:2" x14ac:dyDescent="0.25">
      <c r="A141" s="188" t="s">
        <v>105</v>
      </c>
      <c r="B141" s="188"/>
    </row>
    <row r="142" spans="1:2" x14ac:dyDescent="0.25">
      <c r="A142" s="188" t="s">
        <v>106</v>
      </c>
      <c r="B142" s="188"/>
    </row>
    <row r="143" spans="1:2" x14ac:dyDescent="0.25">
      <c r="A143" s="188" t="s">
        <v>107</v>
      </c>
      <c r="B143" s="188"/>
    </row>
    <row r="144" spans="1:2" x14ac:dyDescent="0.25">
      <c r="A144" s="188" t="s">
        <v>108</v>
      </c>
      <c r="B144" s="188"/>
    </row>
    <row r="145" spans="1:2" x14ac:dyDescent="0.25">
      <c r="A145" s="188" t="s">
        <v>109</v>
      </c>
      <c r="B145" s="188"/>
    </row>
    <row r="146" spans="1:2" x14ac:dyDescent="0.25">
      <c r="A146" s="188" t="s">
        <v>453</v>
      </c>
      <c r="B146" s="188"/>
    </row>
    <row r="147" spans="1:2" x14ac:dyDescent="0.25">
      <c r="A147" s="188" t="s">
        <v>454</v>
      </c>
      <c r="B147" s="188"/>
    </row>
    <row r="148" spans="1:2" x14ac:dyDescent="0.25">
      <c r="A148" s="188" t="s">
        <v>110</v>
      </c>
      <c r="B148" s="188"/>
    </row>
    <row r="149" spans="1:2" x14ac:dyDescent="0.25">
      <c r="A149" s="188" t="s">
        <v>111</v>
      </c>
      <c r="B149" s="188"/>
    </row>
    <row r="150" spans="1:2" x14ac:dyDescent="0.25">
      <c r="A150" s="188" t="s">
        <v>112</v>
      </c>
      <c r="B150" s="188"/>
    </row>
    <row r="151" spans="1:2" x14ac:dyDescent="0.25">
      <c r="A151" s="188" t="s">
        <v>515</v>
      </c>
      <c r="B151" s="188"/>
    </row>
    <row r="152" spans="1:2" x14ac:dyDescent="0.25">
      <c r="A152" s="188" t="s">
        <v>516</v>
      </c>
      <c r="B152" s="188"/>
    </row>
    <row r="153" spans="1:2" x14ac:dyDescent="0.25">
      <c r="A153" s="188" t="s">
        <v>113</v>
      </c>
      <c r="B153" s="188"/>
    </row>
    <row r="154" spans="1:2" x14ac:dyDescent="0.25">
      <c r="A154" s="188" t="s">
        <v>114</v>
      </c>
      <c r="B154" s="188"/>
    </row>
    <row r="155" spans="1:2" x14ac:dyDescent="0.25">
      <c r="A155" s="188" t="s">
        <v>443</v>
      </c>
      <c r="B155" s="188"/>
    </row>
    <row r="156" spans="1:2" x14ac:dyDescent="0.25">
      <c r="A156" s="188" t="s">
        <v>431</v>
      </c>
      <c r="B156" s="188"/>
    </row>
    <row r="157" spans="1:2" x14ac:dyDescent="0.25">
      <c r="A157" s="188" t="s">
        <v>430</v>
      </c>
      <c r="B157" s="188"/>
    </row>
    <row r="158" spans="1:2" x14ac:dyDescent="0.25">
      <c r="A158" s="188" t="s">
        <v>432</v>
      </c>
      <c r="B158" s="188"/>
    </row>
    <row r="159" spans="1:2" x14ac:dyDescent="0.25">
      <c r="A159" s="188" t="s">
        <v>433</v>
      </c>
      <c r="B159" s="188"/>
    </row>
    <row r="160" spans="1:2" x14ac:dyDescent="0.25">
      <c r="A160" s="188" t="s">
        <v>434</v>
      </c>
      <c r="B160" s="188"/>
    </row>
    <row r="161" spans="1:2" x14ac:dyDescent="0.25">
      <c r="A161" s="188" t="s">
        <v>435</v>
      </c>
      <c r="B161" s="188"/>
    </row>
    <row r="162" spans="1:2" x14ac:dyDescent="0.25">
      <c r="A162" s="188" t="s">
        <v>436</v>
      </c>
      <c r="B162" s="188"/>
    </row>
    <row r="163" spans="1:2" x14ac:dyDescent="0.25">
      <c r="A163" s="188" t="s">
        <v>437</v>
      </c>
      <c r="B163" s="188"/>
    </row>
    <row r="164" spans="1:2" x14ac:dyDescent="0.25">
      <c r="A164" s="188" t="s">
        <v>438</v>
      </c>
      <c r="B164" s="188"/>
    </row>
    <row r="165" spans="1:2" x14ac:dyDescent="0.25">
      <c r="A165" s="188" t="s">
        <v>517</v>
      </c>
      <c r="B165" s="188"/>
    </row>
    <row r="166" spans="1:2" x14ac:dyDescent="0.25">
      <c r="A166" s="188" t="s">
        <v>439</v>
      </c>
      <c r="B166" s="188"/>
    </row>
    <row r="167" spans="1:2" x14ac:dyDescent="0.25">
      <c r="A167" s="188" t="s">
        <v>440</v>
      </c>
      <c r="B167" s="188"/>
    </row>
    <row r="168" spans="1:2" x14ac:dyDescent="0.25">
      <c r="A168" s="188" t="s">
        <v>455</v>
      </c>
      <c r="B168" s="188"/>
    </row>
    <row r="169" spans="1:2" x14ac:dyDescent="0.25">
      <c r="A169" s="188" t="s">
        <v>441</v>
      </c>
      <c r="B169" s="188"/>
    </row>
    <row r="170" spans="1:2" x14ac:dyDescent="0.25">
      <c r="A170" s="188" t="s">
        <v>257</v>
      </c>
      <c r="B170" s="188"/>
    </row>
    <row r="171" spans="1:2" x14ac:dyDescent="0.25">
      <c r="A171" s="188" t="s">
        <v>115</v>
      </c>
      <c r="B171" s="188"/>
    </row>
    <row r="172" spans="1:2" x14ac:dyDescent="0.25">
      <c r="A172" s="188" t="s">
        <v>116</v>
      </c>
      <c r="B172" s="188"/>
    </row>
    <row r="173" spans="1:2" x14ac:dyDescent="0.25">
      <c r="A173" s="188" t="s">
        <v>518</v>
      </c>
      <c r="B173" s="188"/>
    </row>
    <row r="174" spans="1:2" x14ac:dyDescent="0.25">
      <c r="A174" s="188" t="s">
        <v>117</v>
      </c>
      <c r="B174" s="188"/>
    </row>
    <row r="175" spans="1:2" x14ac:dyDescent="0.25">
      <c r="A175" s="188" t="s">
        <v>118</v>
      </c>
      <c r="B175" s="188"/>
    </row>
    <row r="176" spans="1:2" x14ac:dyDescent="0.25">
      <c r="A176" s="188" t="s">
        <v>119</v>
      </c>
      <c r="B176" s="188"/>
    </row>
    <row r="177" spans="1:2" x14ac:dyDescent="0.25">
      <c r="A177" s="188" t="s">
        <v>120</v>
      </c>
      <c r="B177" s="188"/>
    </row>
    <row r="178" spans="1:2" x14ac:dyDescent="0.25">
      <c r="A178" s="188" t="s">
        <v>121</v>
      </c>
      <c r="B178" s="188"/>
    </row>
    <row r="179" spans="1:2" x14ac:dyDescent="0.25">
      <c r="A179" s="188" t="s">
        <v>122</v>
      </c>
      <c r="B179" s="188"/>
    </row>
    <row r="180" spans="1:2" x14ac:dyDescent="0.25">
      <c r="A180" s="188" t="s">
        <v>123</v>
      </c>
      <c r="B180" s="188"/>
    </row>
    <row r="181" spans="1:2" x14ac:dyDescent="0.25">
      <c r="A181" s="188" t="s">
        <v>124</v>
      </c>
      <c r="B181" s="188"/>
    </row>
    <row r="182" spans="1:2" x14ac:dyDescent="0.25">
      <c r="A182" s="188" t="s">
        <v>125</v>
      </c>
      <c r="B182" s="188"/>
    </row>
    <row r="183" spans="1:2" x14ac:dyDescent="0.25">
      <c r="A183" s="188" t="s">
        <v>126</v>
      </c>
      <c r="B183" s="188"/>
    </row>
    <row r="184" spans="1:2" x14ac:dyDescent="0.25">
      <c r="A184" s="188" t="s">
        <v>127</v>
      </c>
      <c r="B184" s="188"/>
    </row>
    <row r="185" spans="1:2" x14ac:dyDescent="0.25">
      <c r="A185" s="188" t="s">
        <v>128</v>
      </c>
      <c r="B185" s="188"/>
    </row>
    <row r="186" spans="1:2" x14ac:dyDescent="0.25">
      <c r="A186" s="188" t="s">
        <v>129</v>
      </c>
      <c r="B186" s="188"/>
    </row>
    <row r="187" spans="1:2" x14ac:dyDescent="0.25">
      <c r="A187" s="188" t="s">
        <v>130</v>
      </c>
      <c r="B187" s="188"/>
    </row>
    <row r="188" spans="1:2" x14ac:dyDescent="0.25">
      <c r="A188" s="188" t="s">
        <v>519</v>
      </c>
      <c r="B188" s="188"/>
    </row>
    <row r="189" spans="1:2" x14ac:dyDescent="0.25">
      <c r="A189" s="188" t="s">
        <v>131</v>
      </c>
      <c r="B189" s="188"/>
    </row>
    <row r="190" spans="1:2" x14ac:dyDescent="0.25">
      <c r="A190" s="188" t="s">
        <v>132</v>
      </c>
      <c r="B190" s="188"/>
    </row>
    <row r="191" spans="1:2" x14ac:dyDescent="0.25">
      <c r="A191" s="188" t="s">
        <v>133</v>
      </c>
      <c r="B191" s="188"/>
    </row>
    <row r="192" spans="1:2" x14ac:dyDescent="0.25">
      <c r="A192" s="188" t="s">
        <v>134</v>
      </c>
      <c r="B192" s="188"/>
    </row>
    <row r="193" spans="1:2" x14ac:dyDescent="0.25">
      <c r="A193" s="188" t="s">
        <v>135</v>
      </c>
      <c r="B193" s="188"/>
    </row>
    <row r="194" spans="1:2" x14ac:dyDescent="0.25">
      <c r="A194" s="188" t="s">
        <v>136</v>
      </c>
      <c r="B194" s="188"/>
    </row>
    <row r="195" spans="1:2" x14ac:dyDescent="0.25">
      <c r="A195" s="188" t="s">
        <v>520</v>
      </c>
      <c r="B195" s="188"/>
    </row>
    <row r="196" spans="1:2" x14ac:dyDescent="0.25">
      <c r="A196" s="188" t="s">
        <v>137</v>
      </c>
      <c r="B196" s="188"/>
    </row>
    <row r="197" spans="1:2" x14ac:dyDescent="0.25">
      <c r="A197" s="188" t="s">
        <v>138</v>
      </c>
      <c r="B197" s="188"/>
    </row>
    <row r="198" spans="1:2" x14ac:dyDescent="0.25">
      <c r="A198" s="188" t="s">
        <v>139</v>
      </c>
      <c r="B198" s="188"/>
    </row>
    <row r="199" spans="1:2" x14ac:dyDescent="0.25">
      <c r="A199" s="188" t="s">
        <v>140</v>
      </c>
      <c r="B199" s="188"/>
    </row>
    <row r="200" spans="1:2" x14ac:dyDescent="0.25">
      <c r="A200" s="188" t="s">
        <v>521</v>
      </c>
      <c r="B200" s="188"/>
    </row>
    <row r="201" spans="1:2" x14ac:dyDescent="0.25">
      <c r="A201" s="188" t="s">
        <v>522</v>
      </c>
      <c r="B201" s="188"/>
    </row>
    <row r="202" spans="1:2" x14ac:dyDescent="0.25">
      <c r="A202" s="188" t="s">
        <v>141</v>
      </c>
      <c r="B202" s="188"/>
    </row>
    <row r="203" spans="1:2" x14ac:dyDescent="0.25">
      <c r="A203" s="188" t="s">
        <v>456</v>
      </c>
      <c r="B203" s="188"/>
    </row>
    <row r="204" spans="1:2" x14ac:dyDescent="0.25">
      <c r="A204" s="188" t="s">
        <v>142</v>
      </c>
      <c r="B204" s="188"/>
    </row>
    <row r="205" spans="1:2" x14ac:dyDescent="0.25">
      <c r="A205" s="188" t="s">
        <v>143</v>
      </c>
      <c r="B205" s="188"/>
    </row>
    <row r="206" spans="1:2" x14ac:dyDescent="0.25">
      <c r="A206" s="188" t="s">
        <v>144</v>
      </c>
      <c r="B206" s="188"/>
    </row>
    <row r="207" spans="1:2" x14ac:dyDescent="0.25">
      <c r="A207" s="188" t="s">
        <v>145</v>
      </c>
      <c r="B207" s="188"/>
    </row>
    <row r="208" spans="1:2" x14ac:dyDescent="0.25">
      <c r="A208" s="188" t="s">
        <v>523</v>
      </c>
      <c r="B208" s="188"/>
    </row>
    <row r="209" spans="1:2" x14ac:dyDescent="0.25">
      <c r="A209" s="188" t="s">
        <v>146</v>
      </c>
      <c r="B209" s="188"/>
    </row>
    <row r="210" spans="1:2" x14ac:dyDescent="0.25">
      <c r="A210" s="188" t="s">
        <v>147</v>
      </c>
      <c r="B210" s="188"/>
    </row>
    <row r="211" spans="1:2" x14ac:dyDescent="0.25">
      <c r="A211" s="188" t="s">
        <v>148</v>
      </c>
      <c r="B211" s="188"/>
    </row>
    <row r="212" spans="1:2" x14ac:dyDescent="0.25">
      <c r="A212" s="188" t="s">
        <v>149</v>
      </c>
      <c r="B212" s="188"/>
    </row>
    <row r="213" spans="1:2" x14ac:dyDescent="0.25">
      <c r="A213" s="188" t="s">
        <v>150</v>
      </c>
      <c r="B213" s="188"/>
    </row>
    <row r="214" spans="1:2" x14ac:dyDescent="0.25">
      <c r="A214" s="188" t="s">
        <v>151</v>
      </c>
      <c r="B214" s="188"/>
    </row>
    <row r="215" spans="1:2" x14ac:dyDescent="0.25">
      <c r="A215" s="188" t="s">
        <v>152</v>
      </c>
      <c r="B215" s="188"/>
    </row>
    <row r="216" spans="1:2" x14ac:dyDescent="0.25">
      <c r="A216" s="188" t="s">
        <v>457</v>
      </c>
      <c r="B216" s="188"/>
    </row>
    <row r="217" spans="1:2" x14ac:dyDescent="0.25">
      <c r="A217" s="188" t="s">
        <v>153</v>
      </c>
      <c r="B217" s="188"/>
    </row>
    <row r="218" spans="1:2" x14ac:dyDescent="0.25">
      <c r="A218" s="188" t="s">
        <v>458</v>
      </c>
      <c r="B218" s="188"/>
    </row>
    <row r="219" spans="1:2" x14ac:dyDescent="0.25">
      <c r="A219" s="188" t="s">
        <v>154</v>
      </c>
      <c r="B219" s="188"/>
    </row>
    <row r="220" spans="1:2" x14ac:dyDescent="0.25">
      <c r="A220" s="188" t="s">
        <v>155</v>
      </c>
      <c r="B220" s="188"/>
    </row>
    <row r="221" spans="1:2" x14ac:dyDescent="0.25">
      <c r="A221" s="188" t="s">
        <v>156</v>
      </c>
      <c r="B221" s="188"/>
    </row>
    <row r="222" spans="1:2" x14ac:dyDescent="0.25">
      <c r="A222" s="188" t="s">
        <v>157</v>
      </c>
      <c r="B222" s="188"/>
    </row>
    <row r="223" spans="1:2" x14ac:dyDescent="0.25">
      <c r="A223" s="188" t="s">
        <v>524</v>
      </c>
      <c r="B223" s="188"/>
    </row>
    <row r="224" spans="1:2" x14ac:dyDescent="0.25">
      <c r="A224" s="188" t="s">
        <v>158</v>
      </c>
      <c r="B224" s="188"/>
    </row>
    <row r="225" spans="1:2" x14ac:dyDescent="0.25">
      <c r="A225" s="188" t="s">
        <v>159</v>
      </c>
      <c r="B225" s="188"/>
    </row>
    <row r="226" spans="1:2" x14ac:dyDescent="0.25">
      <c r="A226" s="188" t="s">
        <v>160</v>
      </c>
      <c r="B226" s="188"/>
    </row>
    <row r="227" spans="1:2" x14ac:dyDescent="0.25">
      <c r="A227" s="188" t="s">
        <v>161</v>
      </c>
      <c r="B227" s="188"/>
    </row>
    <row r="228" spans="1:2" x14ac:dyDescent="0.25">
      <c r="A228" s="188" t="s">
        <v>162</v>
      </c>
      <c r="B228" s="188"/>
    </row>
    <row r="229" spans="1:2" x14ac:dyDescent="0.25">
      <c r="A229" s="188" t="s">
        <v>163</v>
      </c>
      <c r="B229" s="188"/>
    </row>
    <row r="230" spans="1:2" x14ac:dyDescent="0.25">
      <c r="A230" s="188" t="s">
        <v>525</v>
      </c>
      <c r="B230" s="188"/>
    </row>
    <row r="231" spans="1:2" x14ac:dyDescent="0.25">
      <c r="A231" s="188" t="s">
        <v>164</v>
      </c>
      <c r="B231" s="188"/>
    </row>
    <row r="232" spans="1:2" x14ac:dyDescent="0.25">
      <c r="A232" s="188" t="s">
        <v>165</v>
      </c>
      <c r="B232" s="188"/>
    </row>
    <row r="233" spans="1:2" x14ac:dyDescent="0.25">
      <c r="A233" s="188" t="s">
        <v>166</v>
      </c>
      <c r="B233" s="188"/>
    </row>
    <row r="234" spans="1:2" x14ac:dyDescent="0.25">
      <c r="A234" s="188" t="s">
        <v>167</v>
      </c>
      <c r="B234" s="188"/>
    </row>
    <row r="235" spans="1:2" x14ac:dyDescent="0.25">
      <c r="A235" s="188" t="s">
        <v>459</v>
      </c>
      <c r="B235" s="188"/>
    </row>
    <row r="236" spans="1:2" x14ac:dyDescent="0.25">
      <c r="A236" s="188" t="s">
        <v>460</v>
      </c>
      <c r="B236" s="188"/>
    </row>
    <row r="237" spans="1:2" x14ac:dyDescent="0.25">
      <c r="A237" s="188" t="s">
        <v>461</v>
      </c>
      <c r="B237" s="188"/>
    </row>
    <row r="238" spans="1:2" x14ac:dyDescent="0.25">
      <c r="A238" s="188" t="s">
        <v>168</v>
      </c>
      <c r="B238" s="188"/>
    </row>
    <row r="239" spans="1:2" x14ac:dyDescent="0.25">
      <c r="A239" s="188" t="s">
        <v>169</v>
      </c>
      <c r="B239" s="188"/>
    </row>
    <row r="240" spans="1:2" x14ac:dyDescent="0.25">
      <c r="A240" s="188" t="s">
        <v>170</v>
      </c>
      <c r="B240" s="188"/>
    </row>
    <row r="241" spans="1:2" x14ac:dyDescent="0.25">
      <c r="A241" s="188" t="s">
        <v>526</v>
      </c>
      <c r="B241" s="188"/>
    </row>
    <row r="242" spans="1:2" x14ac:dyDescent="0.25">
      <c r="A242" s="188" t="s">
        <v>171</v>
      </c>
      <c r="B242" s="188"/>
    </row>
    <row r="243" spans="1:2" x14ac:dyDescent="0.25">
      <c r="A243" s="188" t="s">
        <v>172</v>
      </c>
      <c r="B243" s="188"/>
    </row>
    <row r="244" spans="1:2" x14ac:dyDescent="0.25">
      <c r="A244" s="188" t="s">
        <v>173</v>
      </c>
      <c r="B244" s="188"/>
    </row>
    <row r="245" spans="1:2" x14ac:dyDescent="0.25">
      <c r="A245" s="188" t="s">
        <v>174</v>
      </c>
      <c r="B245" s="188"/>
    </row>
    <row r="246" spans="1:2" x14ac:dyDescent="0.25">
      <c r="A246" s="188" t="s">
        <v>175</v>
      </c>
      <c r="B246" s="188"/>
    </row>
    <row r="247" spans="1:2" x14ac:dyDescent="0.25">
      <c r="A247" s="188" t="s">
        <v>176</v>
      </c>
      <c r="B247" s="188"/>
    </row>
    <row r="248" spans="1:2" x14ac:dyDescent="0.25">
      <c r="A248" s="188" t="s">
        <v>527</v>
      </c>
      <c r="B248" s="188"/>
    </row>
    <row r="249" spans="1:2" x14ac:dyDescent="0.25">
      <c r="A249" s="188" t="s">
        <v>177</v>
      </c>
      <c r="B249" s="188"/>
    </row>
    <row r="250" spans="1:2" x14ac:dyDescent="0.25">
      <c r="A250" s="188" t="s">
        <v>178</v>
      </c>
      <c r="B250" s="188"/>
    </row>
    <row r="251" spans="1:2" x14ac:dyDescent="0.25">
      <c r="A251" s="188" t="s">
        <v>179</v>
      </c>
      <c r="B251" s="188"/>
    </row>
    <row r="252" spans="1:2" x14ac:dyDescent="0.25">
      <c r="A252" s="188" t="s">
        <v>180</v>
      </c>
      <c r="B252" s="188"/>
    </row>
    <row r="253" spans="1:2" x14ac:dyDescent="0.25">
      <c r="A253" s="188" t="s">
        <v>181</v>
      </c>
      <c r="B253" s="188"/>
    </row>
    <row r="254" spans="1:2" x14ac:dyDescent="0.25">
      <c r="A254" s="188" t="s">
        <v>182</v>
      </c>
      <c r="B254" s="188"/>
    </row>
    <row r="255" spans="1:2" x14ac:dyDescent="0.25">
      <c r="A255" s="188" t="s">
        <v>183</v>
      </c>
      <c r="B255" s="188"/>
    </row>
    <row r="256" spans="1:2" x14ac:dyDescent="0.25">
      <c r="A256" s="188" t="s">
        <v>184</v>
      </c>
      <c r="B256" s="188"/>
    </row>
    <row r="257" spans="1:2" x14ac:dyDescent="0.25">
      <c r="A257" s="188" t="s">
        <v>185</v>
      </c>
      <c r="B257" s="188"/>
    </row>
    <row r="258" spans="1:2" x14ac:dyDescent="0.25">
      <c r="A258" s="188" t="s">
        <v>186</v>
      </c>
      <c r="B258" s="188"/>
    </row>
    <row r="259" spans="1:2" x14ac:dyDescent="0.25">
      <c r="A259" s="188" t="s">
        <v>187</v>
      </c>
      <c r="B259" s="188"/>
    </row>
    <row r="260" spans="1:2" x14ac:dyDescent="0.25">
      <c r="A260" s="188" t="s">
        <v>188</v>
      </c>
      <c r="B260" s="188"/>
    </row>
    <row r="261" spans="1:2" x14ac:dyDescent="0.25">
      <c r="A261" s="188" t="s">
        <v>528</v>
      </c>
      <c r="B261" s="188"/>
    </row>
    <row r="262" spans="1:2" x14ac:dyDescent="0.25">
      <c r="A262" s="188" t="s">
        <v>189</v>
      </c>
      <c r="B262" s="188"/>
    </row>
    <row r="263" spans="1:2" x14ac:dyDescent="0.25">
      <c r="A263" s="188" t="s">
        <v>190</v>
      </c>
      <c r="B263" s="188"/>
    </row>
    <row r="264" spans="1:2" x14ac:dyDescent="0.25">
      <c r="A264" s="188" t="s">
        <v>191</v>
      </c>
      <c r="B264" s="188"/>
    </row>
    <row r="265" spans="1:2" x14ac:dyDescent="0.25">
      <c r="A265" s="188" t="s">
        <v>192</v>
      </c>
      <c r="B265" s="188"/>
    </row>
    <row r="266" spans="1:2" x14ac:dyDescent="0.25">
      <c r="A266" s="188" t="s">
        <v>193</v>
      </c>
      <c r="B266" s="188"/>
    </row>
    <row r="267" spans="1:2" x14ac:dyDescent="0.25">
      <c r="A267" s="188" t="s">
        <v>194</v>
      </c>
      <c r="B267" s="188"/>
    </row>
    <row r="268" spans="1:2" x14ac:dyDescent="0.25">
      <c r="A268" s="188" t="s">
        <v>529</v>
      </c>
      <c r="B268" s="188"/>
    </row>
    <row r="269" spans="1:2" x14ac:dyDescent="0.25">
      <c r="A269" s="188" t="s">
        <v>195</v>
      </c>
      <c r="B269" s="188"/>
    </row>
    <row r="270" spans="1:2" x14ac:dyDescent="0.25">
      <c r="A270" s="188" t="s">
        <v>196</v>
      </c>
      <c r="B270" s="188"/>
    </row>
    <row r="271" spans="1:2" x14ac:dyDescent="0.25">
      <c r="A271" s="188" t="s">
        <v>197</v>
      </c>
      <c r="B271" s="188"/>
    </row>
    <row r="272" spans="1:2" x14ac:dyDescent="0.25">
      <c r="A272" s="188" t="s">
        <v>198</v>
      </c>
      <c r="B272" s="188"/>
    </row>
    <row r="273" spans="1:2" x14ac:dyDescent="0.25">
      <c r="A273" s="188" t="s">
        <v>199</v>
      </c>
      <c r="B273" s="188"/>
    </row>
    <row r="274" spans="1:2" x14ac:dyDescent="0.25">
      <c r="A274" s="188" t="s">
        <v>200</v>
      </c>
      <c r="B274" s="188"/>
    </row>
    <row r="275" spans="1:2" x14ac:dyDescent="0.25">
      <c r="A275" s="188" t="s">
        <v>530</v>
      </c>
      <c r="B275" s="188"/>
    </row>
    <row r="276" spans="1:2" x14ac:dyDescent="0.25">
      <c r="A276" s="188" t="s">
        <v>201</v>
      </c>
      <c r="B276" s="188"/>
    </row>
    <row r="277" spans="1:2" x14ac:dyDescent="0.25">
      <c r="A277" s="188" t="s">
        <v>202</v>
      </c>
      <c r="B277" s="188"/>
    </row>
    <row r="278" spans="1:2" x14ac:dyDescent="0.25">
      <c r="A278" s="188" t="s">
        <v>203</v>
      </c>
      <c r="B278" s="188"/>
    </row>
    <row r="279" spans="1:2" x14ac:dyDescent="0.25">
      <c r="A279" s="188" t="s">
        <v>204</v>
      </c>
      <c r="B279" s="188"/>
    </row>
    <row r="280" spans="1:2" x14ac:dyDescent="0.25">
      <c r="A280" s="188" t="s">
        <v>205</v>
      </c>
      <c r="B280" s="188"/>
    </row>
    <row r="281" spans="1:2" x14ac:dyDescent="0.25">
      <c r="A281" s="188" t="s">
        <v>206</v>
      </c>
      <c r="B281" s="188"/>
    </row>
    <row r="282" spans="1:2" x14ac:dyDescent="0.25">
      <c r="A282" s="188" t="s">
        <v>207</v>
      </c>
      <c r="B282" s="188"/>
    </row>
    <row r="283" spans="1:2" x14ac:dyDescent="0.25">
      <c r="A283" s="188" t="s">
        <v>208</v>
      </c>
      <c r="B283" s="188"/>
    </row>
    <row r="284" spans="1:2" x14ac:dyDescent="0.25">
      <c r="A284" s="188" t="s">
        <v>444</v>
      </c>
      <c r="B284" s="188"/>
    </row>
    <row r="285" spans="1:2" x14ac:dyDescent="0.25">
      <c r="A285" s="188" t="s">
        <v>445</v>
      </c>
      <c r="B285" s="188"/>
    </row>
    <row r="286" spans="1:2" x14ac:dyDescent="0.25">
      <c r="A286" s="188" t="s">
        <v>209</v>
      </c>
      <c r="B286" s="188"/>
    </row>
    <row r="287" spans="1:2" x14ac:dyDescent="0.25">
      <c r="A287" s="188" t="s">
        <v>210</v>
      </c>
      <c r="B287" s="188"/>
    </row>
    <row r="288" spans="1:2" x14ac:dyDescent="0.25">
      <c r="A288" s="188" t="s">
        <v>211</v>
      </c>
      <c r="B288" s="188"/>
    </row>
    <row r="289" spans="1:2" x14ac:dyDescent="0.25">
      <c r="A289" s="188" t="s">
        <v>212</v>
      </c>
      <c r="B289" s="188"/>
    </row>
    <row r="290" spans="1:2" x14ac:dyDescent="0.25">
      <c r="A290" s="188" t="s">
        <v>531</v>
      </c>
      <c r="B290" s="188"/>
    </row>
    <row r="291" spans="1:2" x14ac:dyDescent="0.25">
      <c r="A291" s="188" t="s">
        <v>213</v>
      </c>
      <c r="B291" s="188"/>
    </row>
    <row r="292" spans="1:2" x14ac:dyDescent="0.25">
      <c r="A292" s="188" t="s">
        <v>214</v>
      </c>
      <c r="B292" s="188"/>
    </row>
    <row r="293" spans="1:2" x14ac:dyDescent="0.25">
      <c r="A293" s="188" t="s">
        <v>215</v>
      </c>
      <c r="B293" s="188"/>
    </row>
    <row r="294" spans="1:2" x14ac:dyDescent="0.25">
      <c r="A294" s="188" t="s">
        <v>216</v>
      </c>
      <c r="B294" s="188"/>
    </row>
    <row r="295" spans="1:2" x14ac:dyDescent="0.25">
      <c r="A295" s="188" t="s">
        <v>217</v>
      </c>
      <c r="B295" s="188"/>
    </row>
    <row r="296" spans="1:2" x14ac:dyDescent="0.25">
      <c r="A296" s="188" t="s">
        <v>218</v>
      </c>
      <c r="B296" s="188"/>
    </row>
    <row r="297" spans="1:2" x14ac:dyDescent="0.25">
      <c r="A297" s="188" t="s">
        <v>532</v>
      </c>
      <c r="B297" s="188"/>
    </row>
    <row r="298" spans="1:2" x14ac:dyDescent="0.25">
      <c r="A298" s="188" t="s">
        <v>219</v>
      </c>
      <c r="B298" s="188"/>
    </row>
    <row r="299" spans="1:2" x14ac:dyDescent="0.25">
      <c r="A299" s="188" t="s">
        <v>220</v>
      </c>
      <c r="B299" s="188"/>
    </row>
    <row r="300" spans="1:2" x14ac:dyDescent="0.25">
      <c r="A300" s="188" t="s">
        <v>221</v>
      </c>
      <c r="B300" s="188"/>
    </row>
    <row r="301" spans="1:2" x14ac:dyDescent="0.25">
      <c r="A301" s="188" t="s">
        <v>222</v>
      </c>
      <c r="B301" s="188"/>
    </row>
    <row r="302" spans="1:2" x14ac:dyDescent="0.25">
      <c r="A302" s="188" t="s">
        <v>223</v>
      </c>
      <c r="B302" s="188"/>
    </row>
    <row r="303" spans="1:2" x14ac:dyDescent="0.25">
      <c r="A303" s="188" t="s">
        <v>224</v>
      </c>
      <c r="B303" s="188"/>
    </row>
    <row r="304" spans="1:2" x14ac:dyDescent="0.25">
      <c r="A304" s="188" t="s">
        <v>533</v>
      </c>
      <c r="B304" s="188"/>
    </row>
    <row r="305" spans="1:6" x14ac:dyDescent="0.25">
      <c r="A305" s="188" t="s">
        <v>225</v>
      </c>
      <c r="B305" s="188"/>
    </row>
    <row r="306" spans="1:6" x14ac:dyDescent="0.25">
      <c r="A306" s="188" t="s">
        <v>226</v>
      </c>
      <c r="B306" s="188"/>
    </row>
    <row r="307" spans="1:6" x14ac:dyDescent="0.25">
      <c r="A307" s="188" t="s">
        <v>227</v>
      </c>
      <c r="B307" s="188"/>
    </row>
    <row r="308" spans="1:6" x14ac:dyDescent="0.25">
      <c r="A308" s="188" t="s">
        <v>228</v>
      </c>
      <c r="B308" s="188"/>
    </row>
    <row r="309" spans="1:6" x14ac:dyDescent="0.25">
      <c r="A309" s="188" t="s">
        <v>229</v>
      </c>
      <c r="B309" s="188"/>
    </row>
    <row r="310" spans="1:6" x14ac:dyDescent="0.25">
      <c r="A310" s="188" t="s">
        <v>230</v>
      </c>
      <c r="B310" s="188"/>
    </row>
    <row r="311" spans="1:6" x14ac:dyDescent="0.25">
      <c r="A311" s="188" t="s">
        <v>231</v>
      </c>
      <c r="B311" s="188"/>
    </row>
    <row r="312" spans="1:6" x14ac:dyDescent="0.25">
      <c r="A312" s="188" t="s">
        <v>232</v>
      </c>
      <c r="B312" s="188"/>
    </row>
    <row r="313" spans="1:6" x14ac:dyDescent="0.25">
      <c r="A313" s="16" t="s">
        <v>233</v>
      </c>
      <c r="B313" s="16"/>
      <c r="C313" s="186"/>
      <c r="D313" s="186"/>
      <c r="E313" s="186"/>
      <c r="F313" s="186"/>
    </row>
    <row r="314" spans="1:6" x14ac:dyDescent="0.25">
      <c r="A314" s="16" t="s">
        <v>234</v>
      </c>
      <c r="B314" s="16"/>
      <c r="C314" s="186"/>
      <c r="D314" s="186"/>
      <c r="E314" s="186"/>
      <c r="F314" s="186"/>
    </row>
    <row r="315" spans="1:6" x14ac:dyDescent="0.25">
      <c r="A315" s="16" t="s">
        <v>235</v>
      </c>
      <c r="B315" s="16"/>
      <c r="C315" s="186"/>
      <c r="D315" s="186"/>
      <c r="E315" s="186"/>
      <c r="F315" s="186"/>
    </row>
    <row r="316" spans="1:6" x14ac:dyDescent="0.25">
      <c r="A316" s="16" t="s">
        <v>258</v>
      </c>
      <c r="B316" s="16"/>
      <c r="C316" s="186"/>
      <c r="D316" s="186"/>
      <c r="E316" s="186"/>
      <c r="F316" s="186"/>
    </row>
  </sheetData>
  <sortState ref="L1:L12">
    <sortCondition ref="L1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8</vt:i4>
      </vt:variant>
      <vt:variant>
        <vt:lpstr>grafy</vt:lpstr>
      </vt:variant>
      <vt:variant>
        <vt:i4>1</vt:i4>
      </vt:variant>
      <vt:variant>
        <vt:lpstr>Pojmenované oblasti</vt:lpstr>
      </vt:variant>
      <vt:variant>
        <vt:i4>5</vt:i4>
      </vt:variant>
    </vt:vector>
  </HeadingPairs>
  <TitlesOfParts>
    <vt:vector size="14" baseType="lpstr">
      <vt:lpstr>Základní informace o projektu</vt:lpstr>
      <vt:lpstr>Harmonogram</vt:lpstr>
      <vt:lpstr>Kompetenční matice</vt:lpstr>
      <vt:lpstr>Rozpočet</vt:lpstr>
      <vt:lpstr>Cash flow</vt:lpstr>
      <vt:lpstr>Cash flow_varianty</vt:lpstr>
      <vt:lpstr>Rozpočet_refundace výdajů z EU</vt:lpstr>
      <vt:lpstr>Útvary ČSÚ</vt:lpstr>
      <vt:lpstr>Harmonogram_graf</vt:lpstr>
      <vt:lpstr>'Cash flow_varianty'!Oblast_tisku</vt:lpstr>
      <vt:lpstr>Harmonogram!Oblast_tisku</vt:lpstr>
      <vt:lpstr>'Kompetenční matice'!Oblast_tisku</vt:lpstr>
      <vt:lpstr>Rozpočet!Oblast_tisku</vt:lpstr>
      <vt:lpstr>'Rozpočet_refundace výdajů z EU'!Oblast_tisku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Šárka Šmídková</dc:creator>
  <cp:lastModifiedBy>smidkova36495</cp:lastModifiedBy>
  <cp:lastPrinted>2020-08-31T05:42:50Z</cp:lastPrinted>
  <dcterms:created xsi:type="dcterms:W3CDTF">2019-06-20T11:46:33Z</dcterms:created>
  <dcterms:modified xsi:type="dcterms:W3CDTF">2021-02-23T14:40:39Z</dcterms:modified>
</cp:coreProperties>
</file>