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slicers/slicer1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votny244\Documents\Publikace\2025\"/>
    </mc:Choice>
  </mc:AlternateContent>
  <xr:revisionPtr revIDLastSave="0" documentId="13_ncr:1_{373C389F-60C8-4BFE-8084-D5466EDC0B64}" xr6:coauthVersionLast="47" xr6:coauthVersionMax="47" xr10:uidLastSave="{00000000-0000-0000-0000-000000000000}"/>
  <workbookProtection workbookAlgorithmName="SHA-512" workbookHashValue="JGWYY1gkNe4cl1JiN4xhqP39ol9wnqCqnRfH9LOqsx9GSuhop/zxEhrSu1gY00oXgDQeh9RI4Ym7IOAzj1i4Eg==" workbookSaltValue="WTHsBfOr3jyWGWQPVoQ7UQ==" workbookSpinCount="100000" lockStructure="1"/>
  <bookViews>
    <workbookView xWindow="28680" yWindow="-120" windowWidth="29040" windowHeight="15720" xr2:uid="{00000000-000D-0000-FFFF-FFFF00000000}"/>
  </bookViews>
  <sheets>
    <sheet name="prumysl" sheetId="2" r:id="rId1"/>
    <sheet name="pomocne" sheetId="4" state="hidden" r:id="rId2"/>
    <sheet name="data" sheetId="1" state="hidden" r:id="rId3"/>
    <sheet name="NACE" sheetId="5" state="hidden" r:id="rId4"/>
  </sheets>
  <definedNames>
    <definedName name="_xlnm._FilterDatabase" localSheetId="2" hidden="1">data!$A$1:$O$511</definedName>
    <definedName name="data">data!$A$1:$N$335</definedName>
    <definedName name="LangList">tblLang[Lang]</definedName>
    <definedName name="LangSel">prumysl!$E$4</definedName>
    <definedName name="LangSelID">pomocne!$I$2</definedName>
    <definedName name="Průřez_NACE2">#N/A</definedName>
  </definedNames>
  <calcPr calcId="191029"/>
  <pivotCaches>
    <pivotCache cacheId="163" r:id="rId5"/>
  </pivotCaches>
  <extLst>
    <ext xmlns:x14="http://schemas.microsoft.com/office/spreadsheetml/2009/9/main" uri="{BBE1A952-AA13-448e-AADC-164F8A28A991}">
      <x14:slicerCaches>
        <x14:slicerCache r:id="rId6"/>
      </x14:slicerCaches>
    </ext>
    <ext xmlns:x14="http://schemas.microsoft.com/office/spreadsheetml/2009/9/main" uri="{79F54976-1DA5-4618-B147-4CDE4B953A38}">
      <x14:workbookPr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2" l="1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E25" i="2"/>
  <c r="S46" i="2"/>
  <c r="H78" i="2"/>
  <c r="G78" i="2"/>
  <c r="F78" i="2"/>
  <c r="F106" i="2"/>
  <c r="O106" i="2"/>
  <c r="N106" i="2"/>
  <c r="B37" i="2" l="1"/>
  <c r="M106" i="2"/>
  <c r="L106" i="2"/>
  <c r="K106" i="2"/>
  <c r="J106" i="2"/>
  <c r="I106" i="2"/>
  <c r="H106" i="2"/>
  <c r="G106" i="2"/>
  <c r="F103" i="2" l="1"/>
  <c r="F83" i="2" l="1"/>
  <c r="G83" i="2"/>
  <c r="S47" i="2"/>
  <c r="H83" i="2"/>
  <c r="F82" i="2"/>
  <c r="H82" i="2"/>
  <c r="G82" i="2"/>
  <c r="G47" i="2"/>
  <c r="O47" i="2"/>
  <c r="H47" i="2"/>
  <c r="P47" i="2"/>
  <c r="I47" i="2"/>
  <c r="Q47" i="2"/>
  <c r="M47" i="2"/>
  <c r="J47" i="2"/>
  <c r="R47" i="2"/>
  <c r="K47" i="2"/>
  <c r="E47" i="2"/>
  <c r="L47" i="2"/>
  <c r="F47" i="2"/>
  <c r="N47" i="2"/>
  <c r="Q46" i="2"/>
  <c r="R46" i="2"/>
  <c r="P46" i="2" l="1"/>
  <c r="N46" i="2"/>
  <c r="M46" i="2"/>
  <c r="L46" i="2"/>
  <c r="K46" i="2"/>
  <c r="J46" i="2"/>
  <c r="I46" i="2"/>
  <c r="H46" i="2"/>
  <c r="G46" i="2"/>
  <c r="F46" i="2"/>
  <c r="E46" i="2"/>
  <c r="O46" i="2"/>
  <c r="D47" i="2" l="1"/>
  <c r="I2" i="4"/>
  <c r="E37" i="2" s="1"/>
  <c r="F6" i="2" l="1"/>
  <c r="Z17" i="2"/>
  <c r="Z31" i="2" s="1"/>
  <c r="Z20" i="2"/>
  <c r="Z34" i="2" s="1"/>
  <c r="Z22" i="2"/>
  <c r="Z36" i="2" s="1"/>
  <c r="Z11" i="2"/>
  <c r="Z25" i="2" s="1"/>
  <c r="Z12" i="2"/>
  <c r="Z26" i="2" s="1"/>
  <c r="Z13" i="2"/>
  <c r="Z27" i="2" s="1"/>
  <c r="Z14" i="2"/>
  <c r="Z28" i="2" s="1"/>
  <c r="Z15" i="2"/>
  <c r="Z29" i="2" s="1"/>
  <c r="Z16" i="2"/>
  <c r="Z30" i="2" s="1"/>
  <c r="Z18" i="2"/>
  <c r="Z32" i="2" s="1"/>
  <c r="Z19" i="2"/>
  <c r="Z33" i="2" s="1"/>
  <c r="Z21" i="2"/>
  <c r="Z35" i="2" s="1"/>
  <c r="F67" i="2"/>
  <c r="G67" i="2"/>
  <c r="H67" i="2"/>
  <c r="C16" i="5"/>
  <c r="C18" i="2"/>
  <c r="C32" i="2" s="1"/>
  <c r="C19" i="2"/>
  <c r="C33" i="2" s="1"/>
  <c r="C22" i="2"/>
  <c r="C36" i="2" s="1"/>
  <c r="C2" i="2"/>
  <c r="A1" i="5"/>
  <c r="C11" i="5"/>
  <c r="C22" i="5"/>
  <c r="C34" i="5"/>
  <c r="C8" i="2"/>
  <c r="C12" i="5"/>
  <c r="C23" i="5"/>
  <c r="C35" i="5"/>
  <c r="B2" i="5"/>
  <c r="C13" i="5"/>
  <c r="C24" i="5"/>
  <c r="C5" i="5"/>
  <c r="C14" i="5"/>
  <c r="C25" i="5"/>
  <c r="C15" i="5"/>
  <c r="C26" i="5"/>
  <c r="C4" i="5"/>
  <c r="C7" i="2"/>
  <c r="C27" i="5"/>
  <c r="C6" i="5"/>
  <c r="C28" i="5"/>
  <c r="C31" i="5"/>
  <c r="C7" i="5"/>
  <c r="C17" i="5"/>
  <c r="C29" i="5"/>
  <c r="C8" i="5"/>
  <c r="C18" i="5"/>
  <c r="C30" i="5"/>
  <c r="C19" i="5"/>
  <c r="C9" i="5"/>
  <c r="C10" i="5"/>
  <c r="C20" i="5"/>
  <c r="C36" i="5"/>
  <c r="C21" i="5"/>
  <c r="C32" i="5"/>
  <c r="C33" i="5"/>
  <c r="W78" i="2"/>
  <c r="X78" i="2" s="1"/>
  <c r="W77" i="2"/>
  <c r="X77" i="2" s="1"/>
  <c r="W66" i="2"/>
  <c r="X66" i="2" s="1"/>
  <c r="W79" i="2"/>
  <c r="X79" i="2" s="1"/>
  <c r="W67" i="2"/>
  <c r="X67" i="2" s="1"/>
  <c r="W55" i="2"/>
  <c r="X55" i="2" s="1"/>
  <c r="W54" i="2"/>
  <c r="X54" i="2" s="1"/>
  <c r="W76" i="2"/>
  <c r="X76" i="2" s="1"/>
  <c r="W64" i="2"/>
  <c r="X64" i="2" s="1"/>
  <c r="W52" i="2"/>
  <c r="X52" i="2" s="1"/>
  <c r="W75" i="2"/>
  <c r="X75" i="2" s="1"/>
  <c r="W63" i="2"/>
  <c r="X63" i="2" s="1"/>
  <c r="W51" i="2"/>
  <c r="X51" i="2" s="1"/>
  <c r="W74" i="2"/>
  <c r="X74" i="2" s="1"/>
  <c r="W62" i="2"/>
  <c r="X62" i="2" s="1"/>
  <c r="W50" i="2"/>
  <c r="X50" i="2" s="1"/>
  <c r="W73" i="2"/>
  <c r="X73" i="2" s="1"/>
  <c r="W61" i="2"/>
  <c r="X61" i="2" s="1"/>
  <c r="W49" i="2"/>
  <c r="X49" i="2" s="1"/>
  <c r="W72" i="2"/>
  <c r="X72" i="2" s="1"/>
  <c r="W60" i="2"/>
  <c r="X60" i="2" s="1"/>
  <c r="W48" i="2"/>
  <c r="X48" i="2" s="1"/>
  <c r="W65" i="2"/>
  <c r="X65" i="2" s="1"/>
  <c r="W45" i="2"/>
  <c r="X45" i="2" s="1"/>
  <c r="W71" i="2"/>
  <c r="X71" i="2" s="1"/>
  <c r="W59" i="2"/>
  <c r="X59" i="2" s="1"/>
  <c r="W47" i="2"/>
  <c r="X47" i="2" s="1"/>
  <c r="W82" i="2"/>
  <c r="X82" i="2" s="1"/>
  <c r="W70" i="2"/>
  <c r="X70" i="2" s="1"/>
  <c r="W58" i="2"/>
  <c r="X58" i="2" s="1"/>
  <c r="W46" i="2"/>
  <c r="X46" i="2" s="1"/>
  <c r="W81" i="2"/>
  <c r="X81" i="2" s="1"/>
  <c r="W69" i="2"/>
  <c r="X69" i="2" s="1"/>
  <c r="W57" i="2"/>
  <c r="X57" i="2" s="1"/>
  <c r="W53" i="2"/>
  <c r="X53" i="2" s="1"/>
  <c r="W80" i="2"/>
  <c r="X80" i="2" s="1"/>
  <c r="W68" i="2"/>
  <c r="X68" i="2" s="1"/>
  <c r="W56" i="2"/>
  <c r="X56" i="2" s="1"/>
  <c r="C11" i="2"/>
  <c r="C25" i="2" s="1"/>
  <c r="C47" i="2"/>
  <c r="C12" i="2"/>
  <c r="C26" i="2" s="1"/>
  <c r="F7" i="2"/>
  <c r="C21" i="2"/>
  <c r="C35" i="2" s="1"/>
  <c r="C20" i="2"/>
  <c r="C34" i="2" s="1"/>
  <c r="C17" i="2"/>
  <c r="C31" i="2" s="1"/>
  <c r="C16" i="2"/>
  <c r="C30" i="2" s="1"/>
  <c r="C15" i="2"/>
  <c r="C29" i="2" s="1"/>
  <c r="C14" i="2"/>
  <c r="C28" i="2" s="1"/>
  <c r="C13" i="2"/>
  <c r="C27" i="2" s="1"/>
</calcChain>
</file>

<file path=xl/sharedStrings.xml><?xml version="1.0" encoding="utf-8"?>
<sst xmlns="http://schemas.openxmlformats.org/spreadsheetml/2006/main" count="1372" uniqueCount="237">
  <si>
    <t>ROK</t>
  </si>
  <si>
    <t>NACE1</t>
  </si>
  <si>
    <t>NACE2</t>
  </si>
  <si>
    <t>TVVS</t>
  </si>
  <si>
    <t>B</t>
  </si>
  <si>
    <t>C</t>
  </si>
  <si>
    <t>D</t>
  </si>
  <si>
    <t>E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</si>
  <si>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</si>
  <si>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</si>
  <si>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</si>
  <si>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</si>
  <si>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</si>
  <si>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</si>
  <si>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</si>
  <si>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</si>
  <si>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</si>
  <si>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</si>
  <si>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</si>
  <si>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</si>
  <si>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Součet z TVVS</t>
  </si>
  <si>
    <t>Hodnoty</t>
  </si>
  <si>
    <t>PJ</t>
  </si>
  <si>
    <t>POC_ZAM_OS</t>
  </si>
  <si>
    <t>TCELKEM</t>
  </si>
  <si>
    <t>NAKLADY</t>
  </si>
  <si>
    <t>OS_NAKL</t>
  </si>
  <si>
    <t>VÝKONY</t>
  </si>
  <si>
    <t>SPOT_MAT_A_ENER_A_SLUZBY</t>
  </si>
  <si>
    <t>UPH</t>
  </si>
  <si>
    <t>VH</t>
  </si>
  <si>
    <t>AKTIVA</t>
  </si>
  <si>
    <t>POR_DM</t>
  </si>
  <si>
    <t>Součet z PJ</t>
  </si>
  <si>
    <t>Součet z POC_ZAM_OS</t>
  </si>
  <si>
    <t>Součet z TCELKEM</t>
  </si>
  <si>
    <t>Součet z NAKLADY</t>
  </si>
  <si>
    <t>Součet z OS_NAKL</t>
  </si>
  <si>
    <t>Součet z VÝKONY</t>
  </si>
  <si>
    <t>Součet z SPOT_MAT_A_ENER_A_SLUZBY</t>
  </si>
  <si>
    <t>Součet z UPH</t>
  </si>
  <si>
    <t>Součet z VH</t>
  </si>
  <si>
    <t>Součet z AKTIVA</t>
  </si>
  <si>
    <t>Součet z POR_DM</t>
  </si>
  <si>
    <t>ID</t>
  </si>
  <si>
    <t>English</t>
  </si>
  <si>
    <t>LangID</t>
  </si>
  <si>
    <t>Lang</t>
  </si>
  <si>
    <t>LangSelID</t>
  </si>
  <si>
    <t>Čeština</t>
  </si>
  <si>
    <t>Počet aktivních subjektů</t>
  </si>
  <si>
    <t>Number of active enterprises</t>
  </si>
  <si>
    <t>Počet zaměstnaných osob</t>
  </si>
  <si>
    <t>Number of persons employed</t>
  </si>
  <si>
    <t>Total sales</t>
  </si>
  <si>
    <t>Celkové tržby</t>
  </si>
  <si>
    <t>Sales of own goods and services</t>
  </si>
  <si>
    <t>Tržby z prodeje vlastních výrobků a služeb</t>
  </si>
  <si>
    <t>Náklady celkem</t>
  </si>
  <si>
    <t>Total expenses</t>
  </si>
  <si>
    <t>Osobní náklady</t>
  </si>
  <si>
    <t>Personnel costs</t>
  </si>
  <si>
    <t>Výkony vč. obchodní marže</t>
  </si>
  <si>
    <t>Outputs incl. trade margin</t>
  </si>
  <si>
    <t xml:space="preserve">Spotřeba materiálu a energie a náklady na služby </t>
  </si>
  <si>
    <t>Consumption of material and energy and services costs</t>
  </si>
  <si>
    <t>Přidaná hodnota</t>
  </si>
  <si>
    <t>Value added</t>
  </si>
  <si>
    <t>Hospodářský výsledek po zdanění</t>
  </si>
  <si>
    <t>After-tax profit / loss</t>
  </si>
  <si>
    <t>Aktiva celkem</t>
  </si>
  <si>
    <t>Total fixed assets</t>
  </si>
  <si>
    <t>Pořízení dlouhodobého majetku</t>
  </si>
  <si>
    <t>Acquisition of fixed assets</t>
  </si>
  <si>
    <t>enterprises</t>
  </si>
  <si>
    <t>jednotek</t>
  </si>
  <si>
    <t>tis. osob</t>
  </si>
  <si>
    <t>persons thous.</t>
  </si>
  <si>
    <t>CZK mil.</t>
  </si>
  <si>
    <t>mil. Kč</t>
  </si>
  <si>
    <t>(vše)</t>
  </si>
  <si>
    <t>(Více položek)</t>
  </si>
  <si>
    <t>multiple NACE selected</t>
  </si>
  <si>
    <t>vybráno více NACE</t>
  </si>
  <si>
    <t>Mining and quarrying</t>
  </si>
  <si>
    <t>Těžba a dobývání</t>
  </si>
  <si>
    <t>Zpracovatelský průmysl</t>
  </si>
  <si>
    <t>Manufacturing</t>
  </si>
  <si>
    <t>Electricity, gas, steam and air conditioning supply</t>
  </si>
  <si>
    <t>Výroba a rozvod elektřiny, plynu, tepla a klimatizovaného vzduchu</t>
  </si>
  <si>
    <t>Zásobování vodou; činnosti související s odpadními vodami, odpady a sanacemi</t>
  </si>
  <si>
    <t>Water supply; sewerage; waste managment and remediation activities</t>
  </si>
  <si>
    <t>Těžba a úprava černého a hnědého uhlí</t>
  </si>
  <si>
    <t>Mining of coal and lignite</t>
  </si>
  <si>
    <t>Těžba ropy a zemního plynu</t>
  </si>
  <si>
    <t>Extraction of crude petroleum and natural gas</t>
  </si>
  <si>
    <t>Mining of metal ores</t>
  </si>
  <si>
    <t>Other mining and quarrying</t>
  </si>
  <si>
    <t>Mining support service activities</t>
  </si>
  <si>
    <t>Manufacture of food products</t>
  </si>
  <si>
    <t>Manufacture of beverages</t>
  </si>
  <si>
    <t>Manufacture of tobacco products</t>
  </si>
  <si>
    <t>Manufacture of textiles</t>
  </si>
  <si>
    <t>Manufacture of wearing apparel</t>
  </si>
  <si>
    <t>Manufacture of leather and related products</t>
  </si>
  <si>
    <t>Manufacture of paper and paper products</t>
  </si>
  <si>
    <t>Printing and reproduction of recorded media</t>
  </si>
  <si>
    <t>Manufacture of coke and refined petroleum products</t>
  </si>
  <si>
    <t>Manufacture of chemicals and chemical products</t>
  </si>
  <si>
    <t>Manufacture of basic pharmaceutical products and pharmaceutical preparations</t>
  </si>
  <si>
    <t>Manufacture of rubber and plastic products</t>
  </si>
  <si>
    <t>Manufacture of other non-metallic mineral products</t>
  </si>
  <si>
    <t>Manufacture of basic metals</t>
  </si>
  <si>
    <t>Manufacture of fabricated metal products, except machinery and equipment</t>
  </si>
  <si>
    <t>Manufacture of computer, electronic and optical products</t>
  </si>
  <si>
    <t>Manufacture of electrical equipment</t>
  </si>
  <si>
    <t>Manufacture of machinery and equipment n.e.c.</t>
  </si>
  <si>
    <t>Manufacture of motor vehicles, trailers and semi-trailers</t>
  </si>
  <si>
    <t>Manufacture of other transport equipment</t>
  </si>
  <si>
    <t>Manufacture of furniture</t>
  </si>
  <si>
    <t>Other manufacturing</t>
  </si>
  <si>
    <t>Repair and installation of machinery and equipment</t>
  </si>
  <si>
    <t>Water collection, treatment and supply</t>
  </si>
  <si>
    <t>Sewerage</t>
  </si>
  <si>
    <t>Waste collection, treatment and disposal activities; materials recovery</t>
  </si>
  <si>
    <t>Remediation activities and other waste management services</t>
  </si>
  <si>
    <t>Těžba a úprava rud</t>
  </si>
  <si>
    <t>Ostatní těžba a dobývání</t>
  </si>
  <si>
    <t>Podpůrné činnosti při těžbě</t>
  </si>
  <si>
    <t>Výroba potravinářských výrobků</t>
  </si>
  <si>
    <t>Výroba nápojů</t>
  </si>
  <si>
    <t>Výroba tabákových výrobků</t>
  </si>
  <si>
    <t>Výroba textilií</t>
  </si>
  <si>
    <t>Výroba oděvů</t>
  </si>
  <si>
    <t>Výroba usní a souvisejících výrobků</t>
  </si>
  <si>
    <t>Manufacture of wood and of products of wood and cork, except furniture; manufacture of articles of straw and plaiting materials</t>
  </si>
  <si>
    <t>Výroba papíru a výrobků z papíru</t>
  </si>
  <si>
    <t>Tisk a rozmnožování nahraných nosičů</t>
  </si>
  <si>
    <t>Výroba koksu a rafinovaných ropných produktů</t>
  </si>
  <si>
    <t>Výroba chemických látek a chemických přípravků</t>
  </si>
  <si>
    <t>Výroba základních farmaceutických výrobků a farmaceutických přípravků</t>
  </si>
  <si>
    <t>Výroba pryžových a plastových výrobků</t>
  </si>
  <si>
    <t>Výroba ostatních nekovových minerálních výrobků</t>
  </si>
  <si>
    <t>Výroba základních kovů, hutní zpracování kovů; slévárenství</t>
  </si>
  <si>
    <t>Výroba kovových konstrukcí a kovodělných výrobků, kromě strojů a zařízení</t>
  </si>
  <si>
    <t>Výroba počítačů, elektronických a optických přístrojů a zařízení</t>
  </si>
  <si>
    <t>Výroba elektrických zařízení</t>
  </si>
  <si>
    <t>Výroba strojů a zařízení j. n.</t>
  </si>
  <si>
    <t>Výroba motorových vozidel (kromě motocyklů), přívěsů a návěsů</t>
  </si>
  <si>
    <t>Výroba ostatních dopravních prostředků a zařízení</t>
  </si>
  <si>
    <t>Výroba nábytku</t>
  </si>
  <si>
    <t>Ostatní zpracovatelský průmysl</t>
  </si>
  <si>
    <t>Opravy a instalace strojů a zařízení</t>
  </si>
  <si>
    <t>Shromažďování, úprava a rozvod vody</t>
  </si>
  <si>
    <t>Činnosti související s odpadními vodami</t>
  </si>
  <si>
    <t>Shromažďování, sběr a odstraňování odpadů, úprava odpadů k dalšímu využití</t>
  </si>
  <si>
    <t>Sanace a jiné činnosti související s odpady</t>
  </si>
  <si>
    <t>Zpracování dřeva, výroba dřevěných, korkových, proutěných a slaměných výrobků, kromě nábytku</t>
  </si>
  <si>
    <t>POCP</t>
  </si>
  <si>
    <t>TCELK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</si>
  <si>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</si>
  <si>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</si>
  <si>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</si>
  <si>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</si>
  <si>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</si>
  <si>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</si>
  <si>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</si>
  <si>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</si>
  <si>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</si>
  <si>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</si>
  <si>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</si>
  <si>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</si>
  <si>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</si>
  <si>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</si>
  <si>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</si>
  <si>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</si>
  <si>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</si>
  <si>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</si>
  <si>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</si>
  <si>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</si>
  <si>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</si>
  <si>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C31</t>
  </si>
  <si>
    <t>C32</t>
  </si>
  <si>
    <t>C33</t>
  </si>
  <si>
    <t>D35</t>
  </si>
  <si>
    <t>E36</t>
  </si>
  <si>
    <t>E37</t>
  </si>
  <si>
    <t>E38</t>
  </si>
  <si>
    <t>E39</t>
  </si>
  <si>
    <t>NACE</t>
  </si>
  <si>
    <t>Total sales within selected NACE in CZK mil.</t>
  </si>
  <si>
    <t>Celkové tržby vybrané NACE v mil. Kč</t>
  </si>
  <si>
    <t>No_NACE</t>
  </si>
  <si>
    <t>Vybrané (roční) finanční ukazatele v průmyslu</t>
  </si>
  <si>
    <t>Selected (annual) financial indicators in industry</t>
  </si>
  <si>
    <t>Výběr jazyka / Select language</t>
  </si>
  <si>
    <t>Výběr odvětví:</t>
  </si>
  <si>
    <t>Select industry:</t>
  </si>
  <si>
    <t>B05</t>
  </si>
  <si>
    <t>B06</t>
  </si>
  <si>
    <t>B07</t>
  </si>
  <si>
    <t>B08</t>
  </si>
  <si>
    <t>B09</t>
  </si>
  <si>
    <t>Seznam názvů jednotlivých odvětví:</t>
  </si>
  <si>
    <t>Industry code description list:</t>
  </si>
  <si>
    <t>Seznam odvětví</t>
  </si>
  <si>
    <t>Industry code list</t>
  </si>
  <si>
    <t>back</t>
  </si>
  <si>
    <t>zpět</t>
  </si>
  <si>
    <t>2022</t>
  </si>
  <si>
    <t>2023</t>
  </si>
  <si>
    <t>Error - combine NACE at the same level only!</t>
  </si>
  <si>
    <t>Chyba - kombinujte pouze NACE na stejné úrovni!</t>
  </si>
  <si>
    <t>BCDE</t>
  </si>
  <si>
    <t>Industry total</t>
  </si>
  <si>
    <t>Průmysl celkem</t>
  </si>
  <si>
    <t>Multiple selection when combining different classification levels may result in multiple selection of sub-sectors.</t>
  </si>
  <si>
    <t>Při vícenásobném výběru při kombinaci různých úrovní klasifikace může dojít k násobnému výběru dílčích odvětví.</t>
  </si>
  <si>
    <t>Celkový součet</t>
  </si>
  <si>
    <t>C1X</t>
  </si>
  <si>
    <t>C2x</t>
  </si>
  <si>
    <t>C3x</t>
  </si>
  <si>
    <t>B0x</t>
  </si>
  <si>
    <t>E3x</t>
  </si>
  <si>
    <t>Selected NACE cannot be combined (duplicate)</t>
  </si>
  <si>
    <t>Vybrané NACE nelze kombinovat (duplicita)</t>
  </si>
  <si>
    <t>2024</t>
  </si>
  <si>
    <t>Share of persons employed within industry in 2024</t>
  </si>
  <si>
    <t>Podíl počtu zaměstnaných osob v rámci průmyslu za rok 2024</t>
  </si>
  <si>
    <t>Share of total sales within industry in 2024</t>
  </si>
  <si>
    <t>Podíl celkových tržeb v rámci průmyslu za rok 2024</t>
  </si>
  <si>
    <t>Share of value added within industry in 2024</t>
  </si>
  <si>
    <t>Podíl přidané hodnoty v rámci průmyslu za rok 2024</t>
  </si>
  <si>
    <t>x = statistically confidential data</t>
  </si>
  <si>
    <t>x = statisticky důvěrná data</t>
  </si>
  <si>
    <t xml:space="preserve">  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</si>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</sst>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  <charset val="238"/>
    </font>
    <font>
      <b/>
      <sz val="2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0"/>
      <name val="Arial"/>
      <family val="2"/>
      <charset val="238"/>
    </font>
    <font>
      <sz val="10"/>
      <name val="Arial"/>
      <family val="2"/>
      <charset val="238"/>
    </font>
    <font>
      <sz val="11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u/>
      <sz val="11"/>
      <color theme="4" tint="-0.249977111117893"/>
      <name val="Calibri"/>
      <family val="2"/>
      <charset val="238"/>
      <scheme val="minor"/>
    </font>
    <font>
      <i/>
      <u/>
      <sz val="11"/>
      <color rgb="FF0070C0"/>
      <name val="Calibri"/>
      <family val="2"/>
      <charset val="238"/>
      <scheme val="minor"/>
    </font>
    <font>
      <b/>
      <i/>
      <sz val="11"/>
      <color rgb="FFAF292E"/>
      <name val="Arial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scheme val="minor"/>
    </font>
    <font>
      <b/>
      <sz val="11"/>
      <color rgb="FF800000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8"/>
      <name val="Calibri"/>
      <family val="2"/>
      <scheme val="minor"/>
    </font>
    <font>
      <b/>
      <i/>
      <sz val="11"/>
      <name val="Arial"/>
      <family val="2"/>
      <charset val="238"/>
    </font>
    <font>
      <sz val="10"/>
      <name val="Calibri"/>
      <family val="2"/>
      <charset val="238"/>
      <scheme val="minor"/>
    </font>
    <font>
      <i/>
      <sz val="11"/>
      <name val="Arial"/>
      <family val="2"/>
      <charset val="238"/>
    </font>
    <font>
      <i/>
      <sz val="11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AF292E"/>
        <bgColor indexed="64"/>
      </patternFill>
    </fill>
    <fill>
      <patternFill patternType="solid">
        <fgColor rgb="FFAF292E"/>
        <bgColor auto="1"/>
      </patternFill>
    </fill>
    <fill>
      <patternFill patternType="solid">
        <fgColor rgb="FF005EB8"/>
        <bgColor indexed="64"/>
      </patternFill>
    </fill>
    <fill>
      <patternFill patternType="solid">
        <fgColor rgb="FF005EB8"/>
        <bgColor auto="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dashed">
        <color theme="0"/>
      </right>
      <top/>
      <bottom/>
      <diagonal/>
    </border>
    <border>
      <left style="dashed">
        <color theme="0"/>
      </left>
      <right style="dashed">
        <color theme="0"/>
      </right>
      <top/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1" xfId="0" applyBorder="1" applyAlignment="1">
      <alignment horizontal="center" vertical="top"/>
    </xf>
    <xf numFmtId="49" fontId="0" fillId="0" borderId="0" xfId="0" applyNumberFormat="1" applyAlignment="1">
      <alignment vertical="top"/>
    </xf>
    <xf numFmtId="1" fontId="0" fillId="0" borderId="0" xfId="0" applyNumberFormat="1" applyAlignment="1">
      <alignment vertical="top"/>
    </xf>
    <xf numFmtId="3" fontId="0" fillId="0" borderId="0" xfId="0" applyNumberFormat="1"/>
    <xf numFmtId="0" fontId="0" fillId="2" borderId="0" xfId="0" applyFill="1"/>
    <xf numFmtId="0" fontId="11" fillId="2" borderId="0" xfId="0" applyFont="1" applyFill="1"/>
    <xf numFmtId="0" fontId="0" fillId="0" borderId="0" xfId="0" applyProtection="1">
      <protection locked="0" hidden="1"/>
    </xf>
    <xf numFmtId="3" fontId="2" fillId="2" borderId="0" xfId="0" applyNumberFormat="1" applyFont="1" applyFill="1" applyProtection="1">
      <protection locked="0" hidden="1"/>
    </xf>
    <xf numFmtId="3" fontId="3" fillId="2" borderId="0" xfId="0" applyNumberFormat="1" applyFont="1" applyFill="1" applyProtection="1">
      <protection locked="0" hidden="1"/>
    </xf>
    <xf numFmtId="3" fontId="4" fillId="2" borderId="0" xfId="0" applyNumberFormat="1" applyFont="1" applyFill="1" applyProtection="1">
      <protection locked="0" hidden="1"/>
    </xf>
    <xf numFmtId="3" fontId="4" fillId="2" borderId="4" xfId="0" applyNumberFormat="1" applyFont="1" applyFill="1" applyBorder="1" applyProtection="1">
      <protection locked="0" hidden="1"/>
    </xf>
    <xf numFmtId="3" fontId="5" fillId="6" borderId="4" xfId="0" applyNumberFormat="1" applyFont="1" applyFill="1" applyBorder="1" applyAlignment="1" applyProtection="1">
      <alignment vertical="center"/>
      <protection locked="0" hidden="1"/>
    </xf>
    <xf numFmtId="3" fontId="5" fillId="6" borderId="0" xfId="0" applyNumberFormat="1" applyFont="1" applyFill="1" applyProtection="1">
      <protection locked="0" hidden="1"/>
    </xf>
    <xf numFmtId="3" fontId="5" fillId="6" borderId="5" xfId="0" applyNumberFormat="1" applyFont="1" applyFill="1" applyBorder="1" applyAlignment="1" applyProtection="1">
      <alignment horizontal="center" vertical="center"/>
      <protection locked="0" hidden="1"/>
    </xf>
    <xf numFmtId="3" fontId="6" fillId="2" borderId="0" xfId="0" applyNumberFormat="1" applyFont="1" applyFill="1" applyProtection="1">
      <protection locked="0" hidden="1"/>
    </xf>
    <xf numFmtId="3" fontId="5" fillId="4" borderId="0" xfId="0" applyNumberFormat="1" applyFont="1" applyFill="1" applyProtection="1">
      <protection locked="0" hidden="1"/>
    </xf>
    <xf numFmtId="0" fontId="0" fillId="0" borderId="0" xfId="0" pivotButton="1" applyProtection="1">
      <protection locked="0" hidden="1"/>
    </xf>
    <xf numFmtId="3" fontId="13" fillId="2" borderId="0" xfId="2" applyNumberFormat="1" applyFont="1" applyFill="1" applyAlignment="1" applyProtection="1">
      <alignment horizontal="left" vertical="center"/>
      <protection locked="0" hidden="1"/>
    </xf>
    <xf numFmtId="1" fontId="2" fillId="2" borderId="0" xfId="0" applyNumberFormat="1" applyFont="1" applyFill="1" applyProtection="1">
      <protection locked="0" hidden="1"/>
    </xf>
    <xf numFmtId="3" fontId="0" fillId="0" borderId="0" xfId="0" applyNumberFormat="1" applyProtection="1">
      <protection locked="0" hidden="1"/>
    </xf>
    <xf numFmtId="3" fontId="2" fillId="2" borderId="0" xfId="0" applyNumberFormat="1" applyFont="1" applyFill="1" applyAlignment="1" applyProtection="1">
      <alignment horizontal="right" indent="1"/>
      <protection locked="0" hidden="1"/>
    </xf>
    <xf numFmtId="3" fontId="2" fillId="2" borderId="0" xfId="0" applyNumberFormat="1" applyFont="1" applyFill="1" applyAlignment="1" applyProtection="1">
      <alignment horizontal="left" indent="1"/>
      <protection locked="0" hidden="1"/>
    </xf>
    <xf numFmtId="3" fontId="7" fillId="2" borderId="0" xfId="0" applyNumberFormat="1" applyFont="1" applyFill="1" applyProtection="1">
      <protection locked="0" hidden="1"/>
    </xf>
    <xf numFmtId="0" fontId="0" fillId="2" borderId="0" xfId="0" applyFill="1" applyProtection="1">
      <protection locked="0" hidden="1"/>
    </xf>
    <xf numFmtId="0" fontId="14" fillId="2" borderId="0" xfId="2" applyFont="1" applyFill="1" applyAlignment="1" applyProtection="1">
      <alignment horizontal="center" vertical="center"/>
      <protection locked="0" hidden="1"/>
    </xf>
    <xf numFmtId="0" fontId="0" fillId="2" borderId="0" xfId="0" applyFill="1" applyProtection="1">
      <protection hidden="1"/>
    </xf>
    <xf numFmtId="0" fontId="10" fillId="2" borderId="0" xfId="0" applyFont="1" applyFill="1" applyProtection="1">
      <protection hidden="1"/>
    </xf>
    <xf numFmtId="3" fontId="2" fillId="2" borderId="0" xfId="0" applyNumberFormat="1" applyFont="1" applyFill="1" applyProtection="1">
      <protection hidden="1"/>
    </xf>
    <xf numFmtId="3" fontId="7" fillId="2" borderId="0" xfId="0" applyNumberFormat="1" applyFont="1" applyFill="1" applyProtection="1">
      <protection hidden="1"/>
    </xf>
    <xf numFmtId="9" fontId="7" fillId="2" borderId="0" xfId="1" applyFont="1" applyFill="1" applyProtection="1">
      <protection hidden="1"/>
    </xf>
    <xf numFmtId="3" fontId="4" fillId="2" borderId="0" xfId="0" applyNumberFormat="1" applyFont="1" applyFill="1" applyProtection="1">
      <protection hidden="1"/>
    </xf>
    <xf numFmtId="3" fontId="7" fillId="3" borderId="0" xfId="0" applyNumberFormat="1" applyFont="1" applyFill="1" applyAlignment="1" applyProtection="1">
      <alignment horizontal="center" vertical="center"/>
      <protection hidden="1"/>
    </xf>
    <xf numFmtId="0" fontId="0" fillId="0" borderId="0" xfId="0" pivotButton="1" applyProtection="1">
      <protection hidden="1"/>
    </xf>
    <xf numFmtId="0" fontId="0" fillId="6" borderId="0" xfId="0" applyFill="1" applyProtection="1">
      <protection hidden="1"/>
    </xf>
    <xf numFmtId="0" fontId="0" fillId="0" borderId="0" xfId="0" applyProtection="1">
      <protection hidden="1"/>
    </xf>
    <xf numFmtId="3" fontId="7" fillId="7" borderId="0" xfId="0" applyNumberFormat="1" applyFont="1" applyFill="1" applyAlignment="1" applyProtection="1">
      <alignment horizontal="center" vertical="center"/>
      <protection hidden="1"/>
    </xf>
    <xf numFmtId="3" fontId="8" fillId="2" borderId="2" xfId="0" applyNumberFormat="1" applyFont="1" applyFill="1" applyBorder="1" applyProtection="1">
      <protection hidden="1"/>
    </xf>
    <xf numFmtId="3" fontId="9" fillId="2" borderId="3" xfId="0" applyNumberFormat="1" applyFont="1" applyFill="1" applyBorder="1" applyAlignment="1" applyProtection="1">
      <alignment horizontal="left" indent="1"/>
      <protection hidden="1"/>
    </xf>
    <xf numFmtId="49" fontId="0" fillId="0" borderId="0" xfId="0" applyNumberFormat="1"/>
    <xf numFmtId="9" fontId="2" fillId="2" borderId="0" xfId="1" applyFont="1" applyFill="1" applyProtection="1">
      <protection hidden="1"/>
    </xf>
    <xf numFmtId="3" fontId="5" fillId="5" borderId="0" xfId="0" applyNumberFormat="1" applyFont="1" applyFill="1" applyProtection="1">
      <protection locked="0" hidden="1"/>
    </xf>
    <xf numFmtId="3" fontId="4" fillId="7" borderId="0" xfId="0" applyNumberFormat="1" applyFont="1" applyFill="1" applyProtection="1">
      <protection locked="0" hidden="1"/>
    </xf>
    <xf numFmtId="3" fontId="7" fillId="2" borderId="0" xfId="0" applyNumberFormat="1" applyFont="1" applyFill="1" applyAlignment="1" applyProtection="1">
      <alignment horizontal="center"/>
      <protection hidden="1"/>
    </xf>
    <xf numFmtId="9" fontId="7" fillId="2" borderId="0" xfId="1" applyFont="1" applyFill="1" applyBorder="1" applyProtection="1">
      <protection hidden="1"/>
    </xf>
    <xf numFmtId="3" fontId="15" fillId="2" borderId="0" xfId="0" applyNumberFormat="1" applyFont="1" applyFill="1" applyProtection="1">
      <protection locked="0" hidden="1"/>
    </xf>
    <xf numFmtId="3" fontId="5" fillId="0" borderId="0" xfId="0" applyNumberFormat="1" applyFont="1" applyProtection="1">
      <protection locked="0" hidden="1"/>
    </xf>
    <xf numFmtId="3" fontId="4" fillId="0" borderId="0" xfId="0" applyNumberFormat="1" applyFont="1" applyProtection="1">
      <protection locked="0" hidden="1"/>
    </xf>
    <xf numFmtId="3" fontId="7" fillId="0" borderId="0" xfId="0" applyNumberFormat="1" applyFont="1" applyProtection="1">
      <protection locked="0" hidden="1"/>
    </xf>
    <xf numFmtId="3" fontId="16" fillId="0" borderId="0" xfId="0" applyNumberFormat="1" applyFont="1" applyProtection="1">
      <protection locked="0" hidden="1"/>
    </xf>
    <xf numFmtId="3" fontId="18" fillId="2" borderId="0" xfId="0" applyNumberFormat="1" applyFont="1" applyFill="1" applyProtection="1">
      <protection locked="0" hidden="1"/>
    </xf>
    <xf numFmtId="3" fontId="8" fillId="2" borderId="7" xfId="0" applyNumberFormat="1" applyFont="1" applyFill="1" applyBorder="1" applyProtection="1">
      <protection hidden="1"/>
    </xf>
    <xf numFmtId="3" fontId="7" fillId="6" borderId="9" xfId="0" applyNumberFormat="1" applyFont="1" applyFill="1" applyBorder="1" applyAlignment="1" applyProtection="1">
      <alignment horizontal="center" vertical="center"/>
      <protection hidden="1"/>
    </xf>
    <xf numFmtId="0" fontId="0" fillId="0" borderId="9" xfId="0" applyBorder="1" applyProtection="1">
      <protection hidden="1"/>
    </xf>
    <xf numFmtId="3" fontId="8" fillId="2" borderId="6" xfId="0" applyNumberFormat="1" applyFont="1" applyFill="1" applyBorder="1" applyAlignment="1" applyProtection="1">
      <alignment horizontal="left" indent="1"/>
      <protection hidden="1"/>
    </xf>
    <xf numFmtId="3" fontId="8" fillId="2" borderId="3" xfId="0" applyNumberFormat="1" applyFont="1" applyFill="1" applyBorder="1" applyAlignment="1" applyProtection="1">
      <alignment horizontal="left" indent="1"/>
      <protection hidden="1"/>
    </xf>
    <xf numFmtId="3" fontId="0" fillId="0" borderId="0" xfId="0" applyNumberFormat="1" applyAlignment="1" applyProtection="1">
      <alignment horizontal="right"/>
      <protection hidden="1"/>
    </xf>
    <xf numFmtId="3" fontId="0" fillId="0" borderId="8" xfId="0" applyNumberFormat="1" applyBorder="1" applyAlignment="1" applyProtection="1">
      <alignment horizontal="right"/>
      <protection hidden="1"/>
    </xf>
    <xf numFmtId="3" fontId="21" fillId="2" borderId="0" xfId="0" applyNumberFormat="1" applyFont="1" applyFill="1" applyProtection="1">
      <protection hidden="1"/>
    </xf>
    <xf numFmtId="3" fontId="2" fillId="0" borderId="0" xfId="0" applyNumberFormat="1" applyFont="1" applyProtection="1">
      <protection locked="0" hidden="1"/>
    </xf>
    <xf numFmtId="0" fontId="17" fillId="2" borderId="0" xfId="0" applyFont="1" applyFill="1"/>
    <xf numFmtId="3" fontId="22" fillId="2" borderId="0" xfId="0" applyNumberFormat="1" applyFont="1" applyFill="1" applyProtection="1">
      <protection locked="0" hidden="1"/>
    </xf>
    <xf numFmtId="3" fontId="22" fillId="0" borderId="0" xfId="0" applyNumberFormat="1" applyFont="1"/>
    <xf numFmtId="0" fontId="11" fillId="0" borderId="0" xfId="0" applyFont="1"/>
    <xf numFmtId="0" fontId="19" fillId="6" borderId="9" xfId="0" applyFont="1" applyFill="1" applyBorder="1" applyAlignment="1" applyProtection="1">
      <alignment horizontal="center"/>
      <protection hidden="1"/>
    </xf>
    <xf numFmtId="3" fontId="23" fillId="2" borderId="0" xfId="0" applyNumberFormat="1" applyFont="1" applyFill="1" applyProtection="1">
      <protection hidden="1"/>
    </xf>
    <xf numFmtId="3" fontId="24" fillId="2" borderId="0" xfId="0" applyNumberFormat="1" applyFont="1" applyFill="1" applyProtection="1">
      <protection hidden="1"/>
    </xf>
    <xf numFmtId="3" fontId="0" fillId="0" borderId="9" xfId="0" applyNumberFormat="1" applyBorder="1" applyAlignment="1" applyProtection="1">
      <alignment horizontal="right"/>
      <protection hidden="1"/>
    </xf>
    <xf numFmtId="3" fontId="4" fillId="6" borderId="0" xfId="0" applyNumberFormat="1" applyFont="1" applyFill="1" applyProtection="1">
      <protection locked="0" hidden="1"/>
    </xf>
    <xf numFmtId="0" fontId="11" fillId="0" borderId="0" xfId="0" applyFont="1" applyFill="1" applyProtection="1">
      <protection locked="0" hidden="1"/>
    </xf>
  </cellXfs>
  <cellStyles count="3">
    <cellStyle name="Hypertextový odkaz" xfId="2" builtinId="8"/>
    <cellStyle name="Normální" xfId="0" builtinId="0"/>
    <cellStyle name="Procenta" xfId="1" builtinId="5"/>
  </cellStyles>
  <dxfs count="143">
    <dxf>
      <numFmt numFmtId="3" formatCode="#,##0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1"/>
    </dxf>
    <dxf>
      <protection locked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005EB8"/>
        </patternFill>
      </fill>
    </dxf>
    <dxf>
      <numFmt numFmtId="3" formatCode="#,##0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1"/>
    </dxf>
    <dxf>
      <protection locked="1"/>
    </dxf>
    <dxf>
      <protection locked="1"/>
    </dxf>
    <dxf>
      <protection locked="0"/>
    </dxf>
    <dxf>
      <numFmt numFmtId="3" formatCode="#,##0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1"/>
    </dxf>
    <dxf>
      <protection locked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005EB8"/>
        </patternFill>
      </fill>
    </dxf>
    <dxf>
      <numFmt numFmtId="3" formatCode="#,##0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1"/>
    </dxf>
    <dxf>
      <protection locked="1"/>
    </dxf>
    <dxf>
      <protection locked="1"/>
    </dxf>
    <dxf>
      <protection locked="0"/>
    </dxf>
    <dxf>
      <numFmt numFmtId="3" formatCode="#,##0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1"/>
    </dxf>
    <dxf>
      <protection locked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005EB8"/>
        </patternFill>
      </fill>
    </dxf>
    <dxf>
      <numFmt numFmtId="3" formatCode="#,##0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1"/>
    </dxf>
    <dxf>
      <protection locked="1"/>
    </dxf>
    <dxf>
      <protection locked="1"/>
    </dxf>
    <dxf>
      <protection locked="0"/>
    </dxf>
    <dxf>
      <alignment horizontal="general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numFmt numFmtId="30" formatCode="@"/>
      <alignment horizontal="general" vertical="top" textRotation="0" wrapText="0" indent="0" justifyLastLine="0" shrinkToFit="0" readingOrder="0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protection locked="0"/>
    </dxf>
    <dxf>
      <protection locked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numFmt numFmtId="3" formatCode="#,##0"/>
    </dxf>
    <dxf>
      <protection locked="0"/>
    </dxf>
    <dxf>
      <protection locked="1"/>
    </dxf>
    <dxf>
      <protection locked="1"/>
    </dxf>
    <dxf>
      <protection locked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numFmt numFmtId="3" formatCode="#,##0"/>
    </dxf>
    <dxf>
      <fill>
        <patternFill>
          <bgColor rgb="FF005EB8"/>
        </patternFill>
      </fill>
    </dxf>
    <dxf>
      <font>
        <b/>
        <i val="0"/>
        <color theme="0"/>
      </font>
      <fill>
        <patternFill>
          <bgColor rgb="FFAF292E"/>
        </patternFill>
      </fill>
    </dxf>
    <dxf>
      <font>
        <b/>
        <i val="0"/>
        <color theme="1"/>
      </font>
      <fill>
        <patternFill>
          <bgColor rgb="FFAF292E"/>
        </patternFill>
      </fill>
    </dxf>
    <dxf>
      <font>
        <b/>
        <i val="0"/>
        <color theme="0"/>
      </font>
      <fill>
        <patternFill patternType="solid">
          <fgColor auto="1"/>
          <bgColor rgb="FF005EB8"/>
        </patternFill>
      </fill>
      <border diagonalUp="0" diagonalDown="0">
        <left/>
        <right/>
        <top/>
        <bottom/>
        <vertical/>
        <horizontal/>
      </border>
    </dxf>
    <dxf>
      <fill>
        <patternFill>
          <bgColor theme="0"/>
        </patternFill>
      </fill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font>
        <b/>
        <i val="0"/>
        <color theme="0"/>
      </font>
      <fill>
        <patternFill>
          <bgColor rgb="FFAF292E"/>
        </patternFill>
      </fill>
    </dxf>
    <dxf>
      <font>
        <b/>
        <i val="0"/>
        <color theme="1"/>
      </font>
      <fill>
        <patternFill>
          <bgColor rgb="FFC00000"/>
        </patternFill>
      </fill>
    </dxf>
    <dxf>
      <font>
        <b/>
        <i val="0"/>
        <color theme="0"/>
      </font>
      <fill>
        <patternFill patternType="solid">
          <fgColor auto="1"/>
          <bgColor rgb="FF0070C0"/>
        </patternFill>
      </fill>
      <border diagonalUp="0" diagonalDown="0">
        <left/>
        <right/>
        <top/>
        <bottom/>
        <vertical/>
        <horizontal/>
      </border>
    </dxf>
    <dxf>
      <fill>
        <patternFill>
          <bgColor theme="0"/>
        </patternFill>
      </fill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1"/>
      </font>
      <fill>
        <patternFill>
          <bgColor rgb="FFC00000"/>
        </patternFill>
      </fill>
    </dxf>
    <dxf>
      <font>
        <b/>
        <i val="0"/>
        <color theme="0"/>
      </font>
      <fill>
        <patternFill patternType="solid">
          <fgColor auto="1"/>
          <bgColor rgb="FF0070C0"/>
        </patternFill>
      </fill>
      <border diagonalUp="0" diagonalDown="0">
        <left/>
        <right/>
        <top/>
        <bottom/>
        <vertical/>
        <horizontal/>
      </border>
    </dxf>
    <dxf>
      <fill>
        <patternFill>
          <bgColor theme="0"/>
        </patternFill>
      </fill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</dxfs>
  <tableStyles count="3" defaultTableStyle="TableStyleMedium9" defaultPivotStyle="PivotStyleLight16">
    <tableStyle name="Konti" table="0" count="4" xr9:uid="{00000000-0011-0000-FFFF-FFFF00000000}">
      <tableStyleElement type="wholeTable" dxfId="142"/>
      <tableStyleElement type="headerRow" dxfId="141"/>
      <tableStyleElement type="pageFieldLabels" dxfId="140"/>
      <tableStyleElement type="pageFieldValues" dxfId="139"/>
    </tableStyle>
    <tableStyle name="Konti_format" table="0" count="4" xr9:uid="{00000000-0011-0000-FFFF-FFFF01000000}">
      <tableStyleElement type="wholeTable" dxfId="138"/>
      <tableStyleElement type="headerRow" dxfId="137"/>
      <tableStyleElement type="pageFieldLabels" dxfId="136"/>
      <tableStyleElement type="pageFieldValues" dxfId="135"/>
    </tableStyle>
    <tableStyle name="Konti_format 2" table="0" count="4" xr9:uid="{00000000-0011-0000-FFFF-FFFF02000000}">
      <tableStyleElement type="wholeTable" dxfId="134"/>
      <tableStyleElement type="headerRow" dxfId="133"/>
      <tableStyleElement type="pageFieldLabels" dxfId="132"/>
      <tableStyleElement type="pageFieldValues" dxfId="131"/>
    </tableStyle>
  </tableStyles>
  <colors>
    <mruColors>
      <color rgb="FF005EB8"/>
      <color rgb="FF800000"/>
      <color rgb="FFAF29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4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rgbClr val="005EB8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37-A885-4BB6-9A9A-35F1A0F90FDA}"/>
              </c:ext>
            </c:extLst>
          </c:dPt>
          <c:dPt>
            <c:idx val="1"/>
            <c:bubble3D val="0"/>
            <c:spPr>
              <a:pattFill prst="ltUp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E-A885-4BB6-9A9A-35F1A0F90FDA}"/>
              </c:ext>
            </c:extLst>
          </c:dPt>
          <c:dLbls>
            <c:dLbl>
              <c:idx val="0"/>
              <c:layout>
                <c:manualLayout>
                  <c:x val="-0.38089389408858915"/>
                  <c:y val="-0.8562814337183444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>
                  <a:softEdge rad="0"/>
                </a:effectLst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600" b="1">
                      <a:ln w="12700">
                        <a:solidFill>
                          <a:schemeClr val="bg1">
                            <a:alpha val="85000"/>
                          </a:schemeClr>
                        </a:solidFill>
                      </a:ln>
                      <a:solidFill>
                        <a:srgbClr val="005EB8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07749766573296"/>
                      <c:h val="0.1386861313868613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7-A885-4BB6-9A9A-35F1A0F90F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prumysl!$E$82:$E$83</c:f>
              <c:strCache>
                <c:ptCount val="2"/>
                <c:pt idx="0">
                  <c:v>NACE</c:v>
                </c:pt>
                <c:pt idx="1">
                  <c:v>No_NACE</c:v>
                </c:pt>
              </c:strCache>
            </c:strRef>
          </c:cat>
          <c:val>
            <c:numRef>
              <c:f>prumysl!$F$82:$F$83</c:f>
              <c:numCache>
                <c:formatCode>#,##0</c:formatCode>
                <c:ptCount val="2"/>
                <c:pt idx="0">
                  <c:v>0.9996683748169839</c:v>
                </c:pt>
                <c:pt idx="1">
                  <c:v>3.3162518301610433E-4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A885-4BB6-9A9A-35F1A0F90FDA}"/>
            </c:ext>
          </c:extLst>
        </c:ser>
        <c:ser>
          <c:idx val="5"/>
          <c:order val="1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0-A885-4BB6-9A9A-35F1A0F90FDA}"/>
              </c:ext>
            </c:extLst>
          </c:dPt>
          <c:dPt>
            <c:idx val="1"/>
            <c:bubble3D val="0"/>
            <c:spPr>
              <a:gradFill flip="none" rotWithShape="1">
                <a:gsLst>
                  <a:gs pos="0">
                    <a:schemeClr val="bg1">
                      <a:lumMod val="75000"/>
                    </a:schemeClr>
                  </a:gs>
                  <a:gs pos="100000">
                    <a:schemeClr val="bg1">
                      <a:lumMod val="85000"/>
                    </a:schemeClr>
                  </a:gs>
                </a:gsLst>
                <a:path path="circle">
                  <a:fillToRect l="100000" t="100000"/>
                </a:path>
                <a:tileRect r="-100000" b="-100000"/>
              </a:gra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A885-4BB6-9A9A-35F1A0F90FDA}"/>
              </c:ext>
            </c:extLst>
          </c:dPt>
          <c:cat>
            <c:strRef>
              <c:f>prumysl!$E$82:$E$83</c:f>
              <c:strCache>
                <c:ptCount val="2"/>
                <c:pt idx="0">
                  <c:v>NACE</c:v>
                </c:pt>
                <c:pt idx="1">
                  <c:v>No_NACE</c:v>
                </c:pt>
              </c:strCache>
            </c:strRef>
          </c:cat>
          <c:val>
            <c:numRef>
              <c:f>prumysl!$F$82:$F$83</c:f>
              <c:numCache>
                <c:formatCode>#,##0</c:formatCode>
                <c:ptCount val="2"/>
                <c:pt idx="0">
                  <c:v>0.9996683748169839</c:v>
                </c:pt>
                <c:pt idx="1">
                  <c:v>3.3162518301610433E-4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A885-4BB6-9A9A-35F1A0F90FDA}"/>
            </c:ext>
          </c:extLst>
        </c:ser>
        <c:ser>
          <c:idx val="6"/>
          <c:order val="2"/>
          <c:spPr>
            <a:ln>
              <a:noFill/>
            </a:ln>
          </c:spPr>
          <c:dPt>
            <c:idx val="1"/>
            <c:bubble3D val="0"/>
            <c:spPr>
              <a:gradFill flip="none" rotWithShape="1">
                <a:gsLst>
                  <a:gs pos="0">
                    <a:schemeClr val="bg1">
                      <a:lumMod val="75000"/>
                    </a:schemeClr>
                  </a:gs>
                  <a:gs pos="100000">
                    <a:schemeClr val="bg1">
                      <a:lumMod val="85000"/>
                    </a:schemeClr>
                  </a:gs>
                </a:gsLst>
                <a:path path="circle">
                  <a:fillToRect l="100000" t="100000"/>
                </a:path>
                <a:tileRect r="-100000" b="-100000"/>
              </a:gra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33-A885-4BB6-9A9A-35F1A0F90FDA}"/>
              </c:ext>
            </c:extLst>
          </c:dPt>
          <c:cat>
            <c:strRef>
              <c:f>prumysl!$E$82:$E$83</c:f>
              <c:strCache>
                <c:ptCount val="2"/>
                <c:pt idx="0">
                  <c:v>NACE</c:v>
                </c:pt>
                <c:pt idx="1">
                  <c:v>No_NACE</c:v>
                </c:pt>
              </c:strCache>
            </c:strRef>
          </c:cat>
          <c:val>
            <c:numRef>
              <c:f>prumysl!$F$82:$F$83</c:f>
              <c:numCache>
                <c:formatCode>#,##0</c:formatCode>
                <c:ptCount val="2"/>
                <c:pt idx="0">
                  <c:v>0.9996683748169839</c:v>
                </c:pt>
                <c:pt idx="1">
                  <c:v>3.3162518301610433E-4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A885-4BB6-9A9A-35F1A0F90FDA}"/>
            </c:ext>
          </c:extLst>
        </c:ser>
        <c:ser>
          <c:idx val="7"/>
          <c:order val="3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A885-4BB6-9A9A-35F1A0F90FDA}"/>
              </c:ext>
            </c:extLst>
          </c:dPt>
          <c:dPt>
            <c:idx val="1"/>
            <c:bubble3D val="0"/>
            <c:spPr>
              <a:gradFill flip="none" rotWithShape="1">
                <a:gsLst>
                  <a:gs pos="0">
                    <a:schemeClr val="bg1">
                      <a:lumMod val="75000"/>
                    </a:schemeClr>
                  </a:gs>
                  <a:gs pos="100000">
                    <a:schemeClr val="bg1">
                      <a:lumMod val="85000"/>
                    </a:schemeClr>
                  </a:gs>
                </a:gsLst>
                <a:path path="circle">
                  <a:fillToRect l="100000" t="100000"/>
                </a:path>
                <a:tileRect r="-100000" b="-100000"/>
              </a:gra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6-A885-4BB6-9A9A-35F1A0F90FDA}"/>
              </c:ext>
            </c:extLst>
          </c:dPt>
          <c:cat>
            <c:strRef>
              <c:f>prumysl!$E$82:$E$83</c:f>
              <c:strCache>
                <c:ptCount val="2"/>
                <c:pt idx="0">
                  <c:v>NACE</c:v>
                </c:pt>
                <c:pt idx="1">
                  <c:v>No_NACE</c:v>
                </c:pt>
              </c:strCache>
            </c:strRef>
          </c:cat>
          <c:val>
            <c:numRef>
              <c:f>prumysl!$F$82:$F$83</c:f>
              <c:numCache>
                <c:formatCode>#,##0</c:formatCode>
                <c:ptCount val="2"/>
                <c:pt idx="0">
                  <c:v>0.9996683748169839</c:v>
                </c:pt>
                <c:pt idx="1">
                  <c:v>3.3162518301610433E-4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A885-4BB6-9A9A-35F1A0F90FDA}"/>
            </c:ext>
          </c:extLst>
        </c:ser>
        <c:ser>
          <c:idx val="2"/>
          <c:order val="4"/>
          <c:spPr>
            <a:ln>
              <a:noFill/>
            </a:ln>
          </c:spPr>
          <c:dPt>
            <c:idx val="1"/>
            <c:bubble3D val="0"/>
            <c:spPr>
              <a:pattFill prst="ltUp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B-A885-4BB6-9A9A-35F1A0F90FDA}"/>
              </c:ext>
            </c:extLst>
          </c:dPt>
          <c:cat>
            <c:strRef>
              <c:f>prumysl!$E$82:$E$83</c:f>
              <c:strCache>
                <c:ptCount val="2"/>
                <c:pt idx="0">
                  <c:v>NACE</c:v>
                </c:pt>
                <c:pt idx="1">
                  <c:v>No_NACE</c:v>
                </c:pt>
              </c:strCache>
            </c:strRef>
          </c:cat>
          <c:val>
            <c:numRef>
              <c:f>prumysl!$F$82:$F$83</c:f>
              <c:numCache>
                <c:formatCode>#,##0</c:formatCode>
                <c:ptCount val="2"/>
                <c:pt idx="0">
                  <c:v>0.9996683748169839</c:v>
                </c:pt>
                <c:pt idx="1">
                  <c:v>3.3162518301610433E-4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A885-4BB6-9A9A-35F1A0F90FDA}"/>
            </c:ext>
          </c:extLst>
        </c:ser>
        <c:ser>
          <c:idx val="3"/>
          <c:order val="5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A885-4BB6-9A9A-35F1A0F90FDA}"/>
              </c:ext>
            </c:extLst>
          </c:dPt>
          <c:dPt>
            <c:idx val="1"/>
            <c:bubble3D val="0"/>
            <c:spPr>
              <a:gradFill flip="none" rotWithShape="1">
                <a:gsLst>
                  <a:gs pos="0">
                    <a:schemeClr val="bg1">
                      <a:lumMod val="75000"/>
                    </a:schemeClr>
                  </a:gs>
                  <a:gs pos="100000">
                    <a:schemeClr val="bg1">
                      <a:lumMod val="85000"/>
                    </a:schemeClr>
                  </a:gs>
                </a:gsLst>
                <a:path path="circle">
                  <a:fillToRect l="100000" t="100000"/>
                </a:path>
                <a:tileRect r="-100000" b="-100000"/>
              </a:gra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A885-4BB6-9A9A-35F1A0F90FDA}"/>
              </c:ext>
            </c:extLst>
          </c:dPt>
          <c:cat>
            <c:strRef>
              <c:f>prumysl!$E$82:$E$83</c:f>
              <c:strCache>
                <c:ptCount val="2"/>
                <c:pt idx="0">
                  <c:v>NACE</c:v>
                </c:pt>
                <c:pt idx="1">
                  <c:v>No_NACE</c:v>
                </c:pt>
              </c:strCache>
            </c:strRef>
          </c:cat>
          <c:val>
            <c:numRef>
              <c:f>prumysl!$F$82:$F$83</c:f>
              <c:numCache>
                <c:formatCode>#,##0</c:formatCode>
                <c:ptCount val="2"/>
                <c:pt idx="0">
                  <c:v>0.9996683748169839</c:v>
                </c:pt>
                <c:pt idx="1">
                  <c:v>3.3162518301610433E-4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A885-4BB6-9A9A-35F1A0F90FDA}"/>
            </c:ext>
          </c:extLst>
        </c:ser>
        <c:ser>
          <c:idx val="1"/>
          <c:order val="6"/>
          <c:spPr>
            <a:ln>
              <a:noFill/>
            </a:ln>
          </c:spPr>
          <c:dPt>
            <c:idx val="1"/>
            <c:bubble3D val="0"/>
            <c:spPr>
              <a:gradFill flip="none" rotWithShape="1">
                <a:gsLst>
                  <a:gs pos="0">
                    <a:schemeClr val="bg1">
                      <a:lumMod val="75000"/>
                    </a:schemeClr>
                  </a:gs>
                  <a:gs pos="100000">
                    <a:schemeClr val="bg1">
                      <a:lumMod val="85000"/>
                    </a:schemeClr>
                  </a:gs>
                </a:gsLst>
                <a:path path="circle">
                  <a:fillToRect l="100000" t="100000"/>
                </a:path>
                <a:tileRect r="-100000" b="-100000"/>
              </a:gra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5-A885-4BB6-9A9A-35F1A0F90FDA}"/>
              </c:ext>
            </c:extLst>
          </c:dPt>
          <c:cat>
            <c:strRef>
              <c:f>prumysl!$E$82:$E$83</c:f>
              <c:strCache>
                <c:ptCount val="2"/>
                <c:pt idx="0">
                  <c:v>NACE</c:v>
                </c:pt>
                <c:pt idx="1">
                  <c:v>No_NACE</c:v>
                </c:pt>
              </c:strCache>
            </c:strRef>
          </c:cat>
          <c:val>
            <c:numRef>
              <c:f>prumysl!$F$82:$F$83</c:f>
              <c:numCache>
                <c:formatCode>#,##0</c:formatCode>
                <c:ptCount val="2"/>
                <c:pt idx="0">
                  <c:v>0.9996683748169839</c:v>
                </c:pt>
                <c:pt idx="1">
                  <c:v>3.3162518301610433E-4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A885-4BB6-9A9A-35F1A0F90FDA}"/>
            </c:ext>
          </c:extLst>
        </c:ser>
        <c:ser>
          <c:idx val="0"/>
          <c:order val="7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A885-4BB6-9A9A-35F1A0F90FDA}"/>
              </c:ext>
            </c:extLst>
          </c:dPt>
          <c:dPt>
            <c:idx val="1"/>
            <c:bubble3D val="0"/>
            <c:spPr>
              <a:gradFill flip="none" rotWithShape="1">
                <a:gsLst>
                  <a:gs pos="0">
                    <a:schemeClr val="bg1">
                      <a:lumMod val="75000"/>
                    </a:schemeClr>
                  </a:gs>
                  <a:gs pos="100000">
                    <a:schemeClr val="bg1">
                      <a:lumMod val="85000"/>
                    </a:schemeClr>
                  </a:gs>
                </a:gsLst>
                <a:path path="circle">
                  <a:fillToRect l="100000" t="100000"/>
                </a:path>
                <a:tileRect r="-100000" b="-100000"/>
              </a:gra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A885-4BB6-9A9A-35F1A0F90FDA}"/>
              </c:ext>
            </c:extLst>
          </c:dPt>
          <c:cat>
            <c:strRef>
              <c:f>prumysl!$E$82:$E$83</c:f>
              <c:strCache>
                <c:ptCount val="2"/>
                <c:pt idx="0">
                  <c:v>NACE</c:v>
                </c:pt>
                <c:pt idx="1">
                  <c:v>No_NACE</c:v>
                </c:pt>
              </c:strCache>
            </c:strRef>
          </c:cat>
          <c:val>
            <c:numRef>
              <c:f>prumysl!$F$82:$F$83</c:f>
              <c:numCache>
                <c:formatCode>#,##0</c:formatCode>
                <c:ptCount val="2"/>
                <c:pt idx="0">
                  <c:v>0.9996683748169839</c:v>
                </c:pt>
                <c:pt idx="1">
                  <c:v>3.3162518301610433E-4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A885-4BB6-9A9A-35F1A0F90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  <c:extLst/>
  </c:chart>
  <c:spPr>
    <a:noFill/>
    <a:ln>
      <a:noFill/>
    </a:ln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5EB8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C-8DE4-435F-AFCD-81EAB84CA37F}"/>
              </c:ext>
            </c:extLst>
          </c:dPt>
          <c:dPt>
            <c:idx val="1"/>
            <c:bubble3D val="0"/>
            <c:spPr>
              <a:pattFill prst="ltUp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8DE4-435F-AFCD-81EAB84CA37F}"/>
              </c:ext>
            </c:extLst>
          </c:dPt>
          <c:dLbls>
            <c:dLbl>
              <c:idx val="0"/>
              <c:layout>
                <c:manualLayout>
                  <c:x val="-0.37934539735663025"/>
                  <c:y val="-0.8489872619448644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0" u="none" strike="noStrike" kern="1200" baseline="0">
                      <a:ln w="12700">
                        <a:solidFill>
                          <a:schemeClr val="bg1">
                            <a:alpha val="85000"/>
                          </a:schemeClr>
                        </a:solidFill>
                      </a:ln>
                      <a:solidFill>
                        <a:srgbClr val="005EB8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131170350694114"/>
                      <c:h val="0.1350585073702325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C-8DE4-435F-AFCD-81EAB84CA3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ln w="12700">
                      <a:solidFill>
                        <a:schemeClr val="bg1">
                          <a:alpha val="85000"/>
                        </a:schemeClr>
                      </a:solidFill>
                    </a:ln>
                    <a:solidFill>
                      <a:srgbClr val="0070C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prumysl!$E$82:$E$83</c:f>
              <c:strCache>
                <c:ptCount val="2"/>
                <c:pt idx="0">
                  <c:v>NACE</c:v>
                </c:pt>
                <c:pt idx="1">
                  <c:v>No_NACE</c:v>
                </c:pt>
              </c:strCache>
            </c:strRef>
          </c:cat>
          <c:val>
            <c:numRef>
              <c:f>prumysl!$G$82:$G$83</c:f>
              <c:numCache>
                <c:formatCode>#,##0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35F-AFCD-81EAB84CA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129371909906612"/>
          <c:y val="0.11376993128892629"/>
          <c:w val="0.64452269383149552"/>
          <c:h val="0.71684126797864167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explosion val="1"/>
          <c:dPt>
            <c:idx val="0"/>
            <c:bubble3D val="0"/>
            <c:spPr>
              <a:solidFill>
                <a:srgbClr val="005EB8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8C5-4932-8B44-55A370EED4E5}"/>
              </c:ext>
            </c:extLst>
          </c:dPt>
          <c:dPt>
            <c:idx val="1"/>
            <c:bubble3D val="0"/>
            <c:spPr>
              <a:pattFill prst="ltUp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C8C5-4932-8B44-55A370EED4E5}"/>
              </c:ext>
            </c:extLst>
          </c:dPt>
          <c:dLbls>
            <c:dLbl>
              <c:idx val="0"/>
              <c:layout>
                <c:manualLayout>
                  <c:x val="-0.35250002354376475"/>
                  <c:y val="-0.8235394702047256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0" u="none" strike="noStrike" kern="1200" baseline="0">
                      <a:ln w="12700">
                        <a:solidFill>
                          <a:schemeClr val="bg1">
                            <a:alpha val="85000"/>
                          </a:schemeClr>
                        </a:solidFill>
                      </a:ln>
                      <a:solidFill>
                        <a:srgbClr val="005EB8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002081275211988"/>
                      <c:h val="0.186268620984522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8C5-4932-8B44-55A370EED4E5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ln w="12700">
                      <a:solidFill>
                        <a:schemeClr val="bg1">
                          <a:alpha val="85000"/>
                        </a:schemeClr>
                      </a:solidFill>
                    </a:ln>
                    <a:solidFill>
                      <a:srgbClr val="0070C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prumysl!$E$82:$E$83</c:f>
              <c:strCache>
                <c:ptCount val="2"/>
                <c:pt idx="0">
                  <c:v>NACE</c:v>
                </c:pt>
                <c:pt idx="1">
                  <c:v>No_NACE</c:v>
                </c:pt>
              </c:strCache>
            </c:strRef>
          </c:cat>
          <c:val>
            <c:numRef>
              <c:f>prumysl!$H$82:$H$83</c:f>
              <c:numCache>
                <c:formatCode>#,##0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C5-4932-8B44-55A370EED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052022244687863E-2"/>
          <c:y val="5.2601042149518808E-2"/>
          <c:w val="0.95677126933377998"/>
          <c:h val="0.84784389225622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prumysl!$C$47:$D$47</c:f>
              <c:strCache>
                <c:ptCount val="2"/>
                <c:pt idx="0">
                  <c:v>Celkové tržby vybrané NACE v mil. Kč</c:v>
                </c:pt>
                <c:pt idx="1">
                  <c:v>Součet z TCELKEM</c:v>
                </c:pt>
              </c:strCache>
            </c:strRef>
          </c:tx>
          <c:spPr>
            <a:solidFill>
              <a:srgbClr val="005EB8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5EB8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466-4772-BFB1-8FAE9E986BA9}"/>
              </c:ext>
            </c:extLst>
          </c:dPt>
          <c:cat>
            <c:strRef>
              <c:f>prumysl!$E$46:$S$46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strCache>
            </c:strRef>
          </c:cat>
          <c:val>
            <c:numRef>
              <c:f>prumysl!$E$47:$S$47</c:f>
              <c:numCache>
                <c:formatCode>#,##0</c:formatCode>
                <c:ptCount val="15"/>
                <c:pt idx="0">
                  <c:v>4498035</c:v>
                </c:pt>
                <c:pt idx="1">
                  <c:v>4906231</c:v>
                </c:pt>
                <c:pt idx="2">
                  <c:v>5126536</c:v>
                </c:pt>
                <c:pt idx="3">
                  <c:v>5127117</c:v>
                </c:pt>
                <c:pt idx="4">
                  <c:v>5391150</c:v>
                </c:pt>
                <c:pt idx="5">
                  <c:v>5598288</c:v>
                </c:pt>
                <c:pt idx="6">
                  <c:v>5528621</c:v>
                </c:pt>
                <c:pt idx="7">
                  <c:v>6016725</c:v>
                </c:pt>
                <c:pt idx="8">
                  <c:v>6385431</c:v>
                </c:pt>
                <c:pt idx="9">
                  <c:v>6615053</c:v>
                </c:pt>
                <c:pt idx="10">
                  <c:v>6080568</c:v>
                </c:pt>
                <c:pt idx="11">
                  <c:v>6614870</c:v>
                </c:pt>
                <c:pt idx="12">
                  <c:v>8858789</c:v>
                </c:pt>
                <c:pt idx="13">
                  <c:v>8145477</c:v>
                </c:pt>
                <c:pt idx="14">
                  <c:v>7755144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66-4772-BFB1-8FAE9E986B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777314464"/>
        <c:axId val="777316384"/>
      </c:barChart>
      <c:catAx>
        <c:axId val="77731446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77316384"/>
        <c:crosses val="autoZero"/>
        <c:auto val="1"/>
        <c:lblAlgn val="ctr"/>
        <c:lblOffset val="100"/>
        <c:noMultiLvlLbl val="0"/>
      </c:catAx>
      <c:valAx>
        <c:axId val="77731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77314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3343275</xdr:colOff>
      <xdr:row>67</xdr:row>
      <xdr:rowOff>67235</xdr:rowOff>
    </xdr:from>
    <xdr:to>
      <xdr:col>8</xdr:col>
      <xdr:colOff>0</xdr:colOff>
      <xdr:row>81</xdr:row>
      <xdr:rowOff>134471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D4012B36-CBF4-3892-899F-07FEC5E534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742950</xdr:colOff>
      <xdr:row>67</xdr:row>
      <xdr:rowOff>56029</xdr:rowOff>
    </xdr:from>
    <xdr:to>
      <xdr:col>12</xdr:col>
      <xdr:colOff>514350</xdr:colOff>
      <xdr:row>81</xdr:row>
      <xdr:rowOff>142875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59670CBB-D31B-3AA2-1137-3549532054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487456</xdr:colOff>
      <xdr:row>67</xdr:row>
      <xdr:rowOff>22412</xdr:rowOff>
    </xdr:from>
    <xdr:to>
      <xdr:col>17</xdr:col>
      <xdr:colOff>190500</xdr:colOff>
      <xdr:row>82</xdr:row>
      <xdr:rowOff>123267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280AD404-F1CB-76D3-ED5D-82111D98EA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3352801</xdr:colOff>
      <xdr:row>64</xdr:row>
      <xdr:rowOff>19049</xdr:rowOff>
    </xdr:from>
    <xdr:to>
      <xdr:col>8</xdr:col>
      <xdr:colOff>4512</xdr:colOff>
      <xdr:row>66</xdr:row>
      <xdr:rowOff>171449</xdr:rowOff>
    </xdr:to>
    <xdr:sp macro="" textlink="F67">
      <xdr:nvSpPr>
        <xdr:cNvPr id="10" name="TextovéPole 9">
          <a:extLst>
            <a:ext uri="{FF2B5EF4-FFF2-40B4-BE49-F238E27FC236}">
              <a16:creationId xmlns:a16="http://schemas.microsoft.com/office/drawing/2014/main" id="{DAE4163A-24D9-04D0-7525-EE99441413A9}"/>
            </a:ext>
          </a:extLst>
        </xdr:cNvPr>
        <xdr:cNvSpPr txBox="1"/>
      </xdr:nvSpPr>
      <xdr:spPr>
        <a:xfrm>
          <a:off x="3600451" y="8124824"/>
          <a:ext cx="3404936" cy="514350"/>
        </a:xfrm>
        <a:prstGeom prst="rect">
          <a:avLst/>
        </a:prstGeom>
        <a:pattFill prst="ltUpDiag">
          <a:fgClr>
            <a:schemeClr val="bg1">
              <a:lumMod val="95000"/>
            </a:schemeClr>
          </a:fgClr>
          <a:bgClr>
            <a:schemeClr val="bg1"/>
          </a:bgClr>
        </a:patt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9E24FBEE-C09D-497B-A7C6-0FA48B5EE9A8}" type="TxLink">
            <a:rPr lang="en-US" sz="1100" b="0" i="0" u="none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pPr algn="ctr"/>
            <a:t>Podíl počtu zaměstnaných osob v rámci průmyslu za rok 2024</a:t>
          </a:fld>
          <a:endParaRPr lang="cs-CZ" sz="1100" b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731743</xdr:colOff>
      <xdr:row>64</xdr:row>
      <xdr:rowOff>0</xdr:rowOff>
    </xdr:from>
    <xdr:to>
      <xdr:col>12</xdr:col>
      <xdr:colOff>499182</xdr:colOff>
      <xdr:row>67</xdr:row>
      <xdr:rowOff>38100</xdr:rowOff>
    </xdr:to>
    <xdr:sp macro="" textlink="G67">
      <xdr:nvSpPr>
        <xdr:cNvPr id="11" name="TextovéPole 10">
          <a:extLst>
            <a:ext uri="{FF2B5EF4-FFF2-40B4-BE49-F238E27FC236}">
              <a16:creationId xmlns:a16="http://schemas.microsoft.com/office/drawing/2014/main" id="{443ED9E3-490B-4F64-9A2C-938A1D421C32}"/>
            </a:ext>
          </a:extLst>
        </xdr:cNvPr>
        <xdr:cNvSpPr txBox="1"/>
      </xdr:nvSpPr>
      <xdr:spPr>
        <a:xfrm>
          <a:off x="7746625" y="11105029"/>
          <a:ext cx="3174028" cy="575983"/>
        </a:xfrm>
        <a:prstGeom prst="rect">
          <a:avLst/>
        </a:prstGeom>
        <a:pattFill prst="ltUpDiag">
          <a:fgClr>
            <a:schemeClr val="bg1">
              <a:lumMod val="95000"/>
            </a:schemeClr>
          </a:fgClr>
          <a:bgClr>
            <a:schemeClr val="bg1"/>
          </a:bgClr>
        </a:patt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FE1182F0-4F30-454E-AF0C-E3A1266D3B6F}" type="TxLink">
            <a:rPr lang="en-US" sz="1100" b="0" i="0" u="none" strike="noStrike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pPr algn="ctr"/>
            <a:t>Podíl celkových tržeb v rámci průmyslu za rok 2024</a:t>
          </a:fld>
          <a:endParaRPr lang="cs-CZ" sz="18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476250</xdr:colOff>
      <xdr:row>63</xdr:row>
      <xdr:rowOff>171450</xdr:rowOff>
    </xdr:from>
    <xdr:to>
      <xdr:col>17</xdr:col>
      <xdr:colOff>242550</xdr:colOff>
      <xdr:row>67</xdr:row>
      <xdr:rowOff>9525</xdr:rowOff>
    </xdr:to>
    <xdr:sp macro="" textlink="H67">
      <xdr:nvSpPr>
        <xdr:cNvPr id="12" name="TextovéPole 11">
          <a:extLst>
            <a:ext uri="{FF2B5EF4-FFF2-40B4-BE49-F238E27FC236}">
              <a16:creationId xmlns:a16="http://schemas.microsoft.com/office/drawing/2014/main" id="{F7EFE22D-A0A3-440A-A588-D9A35DCA8937}"/>
            </a:ext>
          </a:extLst>
        </xdr:cNvPr>
        <xdr:cNvSpPr txBox="1"/>
      </xdr:nvSpPr>
      <xdr:spPr>
        <a:xfrm>
          <a:off x="11715750" y="8096250"/>
          <a:ext cx="3157200" cy="561975"/>
        </a:xfrm>
        <a:prstGeom prst="rect">
          <a:avLst/>
        </a:prstGeom>
        <a:pattFill prst="ltUpDiag">
          <a:fgClr>
            <a:schemeClr val="bg1">
              <a:lumMod val="95000"/>
            </a:schemeClr>
          </a:fgClr>
          <a:bgClr>
            <a:schemeClr val="bg1"/>
          </a:bgClr>
        </a:patt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C537EB21-CDD3-4FAC-82C0-FEA50C685356}" type="TxLink">
            <a:rPr lang="en-US" sz="1100" b="0" i="0" u="none" strike="noStrike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pPr algn="ctr"/>
            <a:t>Podíl přidané hodnoty v rámci průmyslu za rok 2024</a:t>
          </a:fld>
          <a:endParaRPr lang="cs-CZ" sz="24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20730</xdr:colOff>
      <xdr:row>44</xdr:row>
      <xdr:rowOff>85165</xdr:rowOff>
    </xdr:from>
    <xdr:to>
      <xdr:col>25</xdr:col>
      <xdr:colOff>33617</xdr:colOff>
      <xdr:row>46</xdr:row>
      <xdr:rowOff>75639</xdr:rowOff>
    </xdr:to>
    <xdr:sp macro="" textlink="C47">
      <xdr:nvSpPr>
        <xdr:cNvPr id="15" name="TextovéPole 14">
          <a:extLst>
            <a:ext uri="{FF2B5EF4-FFF2-40B4-BE49-F238E27FC236}">
              <a16:creationId xmlns:a16="http://schemas.microsoft.com/office/drawing/2014/main" id="{AE9799B3-6D04-46C4-B3FF-F6BBCD490A95}"/>
            </a:ext>
          </a:extLst>
        </xdr:cNvPr>
        <xdr:cNvSpPr txBox="1"/>
      </xdr:nvSpPr>
      <xdr:spPr>
        <a:xfrm>
          <a:off x="3629024" y="4948518"/>
          <a:ext cx="12787593" cy="349062"/>
        </a:xfrm>
        <a:prstGeom prst="rect">
          <a:avLst/>
        </a:prstGeom>
        <a:pattFill prst="ltUpDiag">
          <a:fgClr>
            <a:schemeClr val="bg1"/>
          </a:fgClr>
          <a:bgClr>
            <a:schemeClr val="bg1">
              <a:lumMod val="95000"/>
            </a:schemeClr>
          </a:bgClr>
        </a:patt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A8932763-B57C-4028-8665-49B90A5D0A57}" type="TxLink">
            <a:rPr lang="en-US" sz="1100" b="0" i="0" u="none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pPr algn="ctr"/>
            <a:t>Celkové tržby vybrané NACE v mil. Kč</a:t>
          </a:fld>
          <a:endParaRPr lang="cs-CZ" sz="4400" b="0" i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2700619</xdr:colOff>
      <xdr:row>47</xdr:row>
      <xdr:rowOff>22413</xdr:rowOff>
    </xdr:from>
    <xdr:to>
      <xdr:col>19</xdr:col>
      <xdr:colOff>1</xdr:colOff>
      <xdr:row>63</xdr:row>
      <xdr:rowOff>83485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A67ADF09-F571-94BA-08B4-45A4027C2D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73</xdr:row>
      <xdr:rowOff>0</xdr:rowOff>
    </xdr:from>
    <xdr:to>
      <xdr:col>1</xdr:col>
      <xdr:colOff>1828800</xdr:colOff>
      <xdr:row>81</xdr:row>
      <xdr:rowOff>94800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NACE2 1">
              <a:extLst>
                <a:ext uri="{FF2B5EF4-FFF2-40B4-BE49-F238E27FC236}">
                  <a16:creationId xmlns:a16="http://schemas.microsoft.com/office/drawing/2014/main" id="{A3BED074-B7EC-47DA-AC82-4B7010649AA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ACE2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71475" y="21526500"/>
              <a:ext cx="1828800" cy="16188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cs-CZ" sz="1100"/>
                <a:t>Tento obrazec představuje průřez. Průřezy se dají používat v Excelu 2010 nebo v novější verzi.
Průřez se nedá použít, pokud je obrazec upravený ve starší verzi Excelu nebo pokud je sešit uložený v Excelu 2003 nebo starší verzi.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rel Novotný" refreshedDate="46092.673837731483" createdVersion="8" refreshedVersion="8" minRefreshableVersion="3" recordCount="511" xr:uid="{00000000-000A-0000-FFFF-FFFF00000000}">
  <cacheSource type="worksheet">
    <worksheetSource ref="A1:N1048576" sheet="data"/>
  </cacheSource>
  <cacheFields count="14">
    <cacheField name="ROK" numFmtId="0">
      <sharedItems containsBlank="1" containsMixedTypes="1" containsNumber="1" containsInteger="1" minValue="2011" maxValue="2011" count="17">
        <s v="2010"/>
        <s v="2011"/>
        <s v="2012"/>
        <s v="2013"/>
        <s v="2014"/>
        <s v="2015"/>
        <s v="2016"/>
        <s v="2017"/>
        <s v="2018"/>
        <s v="2019"/>
        <s v="2020"/>
        <s v="2021"/>
        <s v="2022"/>
        <s v="2023"/>
        <s v="2024"/>
        <m/>
        <n v="2011" u="1"/>
      </sharedItems>
    </cacheField>
    <cacheField name="NACE2" numFmtId="0">
      <sharedItems containsBlank="1" count="130">
        <s v="B"/>
        <s v="B05"/>
        <s v="B08"/>
        <s v="B09"/>
        <s v="C"/>
        <s v="C10"/>
        <s v="C11"/>
        <s v="C13"/>
        <s v="C14"/>
        <s v="C15"/>
        <s v="C16"/>
        <s v="C17"/>
        <s v="C18"/>
        <s v="C20"/>
        <s v="C21"/>
        <s v="C22"/>
        <s v="C23"/>
        <s v="C24"/>
        <s v="C25"/>
        <s v="C26"/>
        <s v="C27"/>
        <s v="C28"/>
        <s v="C29"/>
        <s v="C30"/>
        <s v="C31"/>
        <s v="C32"/>
        <s v="D"/>
        <s v="E"/>
        <s v="E36"/>
        <s v="E37"/>
        <s v="E38"/>
        <s v="E39"/>
        <s v="C33"/>
        <s v="BCDE"/>
        <m/>
        <s v="C19" u="1"/>
        <s v="52" u="1"/>
        <s v="27" u="1"/>
        <s v="12" u="1"/>
        <s v="75" u="1"/>
        <s v="60" u="1"/>
        <s v="35" u="1"/>
        <s v="20" u="1"/>
        <s v="B6" u="1"/>
        <s v="58" u="1"/>
        <s v="43" u="1"/>
        <s v="18" u="1"/>
        <s v="03" u="1"/>
        <s v="91" u="1"/>
        <s v="66" u="1"/>
        <s v="51" u="1"/>
        <s v="26" u="1"/>
        <s v="11" u="1"/>
        <s v="74" u="1"/>
        <s v="49" u="1"/>
        <s v="09" u="1"/>
        <s v="97" u="1"/>
        <s v="82" u="1"/>
        <s v="B5" u="1"/>
        <s v="42" u="1"/>
        <s v="17" u="1"/>
        <s v="02" u="1"/>
        <s v="90" u="1"/>
        <s v="B06" u="1"/>
        <s v="B07" u="1"/>
        <s v="50" u="1"/>
        <s v="25" u="1"/>
        <s v="D35" u="1"/>
        <s v="10" u="1"/>
        <s v="88" u="1"/>
        <s v="73" u="1"/>
        <s v="33" u="1"/>
        <s v="08" u="1"/>
        <s v="96" u="1"/>
        <s v="81" u="1"/>
        <s v="56" u="1"/>
        <s v="41" u="1"/>
        <s v="16" u="1"/>
        <s v="01" u="1"/>
        <s v="79" u="1"/>
        <s v="64" u="1"/>
        <s v="39" u="1"/>
        <s v="24" u="1"/>
        <s v="87" u="1"/>
        <s v="72" u="1"/>
        <s v="47" u="1"/>
        <s v="32" u="1"/>
        <s v="07" u="1"/>
        <s v="95" u="1"/>
        <s v="80" u="1"/>
        <s v="55" u="1"/>
        <s v="15" u="1"/>
        <s v="78" u="1"/>
        <s v="63" u="1"/>
        <s v="38" u="1"/>
        <s v="23" u="1"/>
        <s v="86" u="1"/>
        <s v="B9" u="1"/>
        <s v="71" u="1"/>
        <s v="46" u="1"/>
        <s v="31" u="1"/>
        <s v="06" u="1"/>
        <s v="94" u="1"/>
        <s v="69" u="1"/>
        <s v="29" u="1"/>
        <s v="14" u="1"/>
        <s v="77" u="1"/>
        <s v="62" u="1"/>
        <s v="37" u="1"/>
        <s v="22" u="1"/>
        <s v="85" u="1"/>
        <s v="B8" u="1"/>
        <s v="70" u="1"/>
        <s v="45" u="1"/>
        <s v="30" u="1"/>
        <s v="05" u="1"/>
        <s v="93" u="1"/>
        <s v="68" u="1"/>
        <s v="53" u="1"/>
        <s v="C12" u="1"/>
        <s v="28" u="1"/>
        <s v="13" u="1"/>
        <s v="61" u="1"/>
        <s v="36" u="1"/>
        <s v="21" u="1"/>
        <s v="84" u="1"/>
        <s v="B7" u="1"/>
        <s v="59" u="1"/>
        <s v="19" u="1"/>
        <s v="92" u="1"/>
      </sharedItems>
    </cacheField>
    <cacheField name="PJ" numFmtId="0">
      <sharedItems containsString="0" containsBlank="1" containsNumber="1" containsInteger="1" minValue="8" maxValue="213685"/>
    </cacheField>
    <cacheField name="POC_ZAM_OS" numFmtId="0">
      <sharedItems containsString="0" containsBlank="1" containsNumber="1" minValue="0.40600000000000003" maxValue="1447.454"/>
    </cacheField>
    <cacheField name="TCELKEM" numFmtId="0">
      <sharedItems containsString="0" containsBlank="1" containsNumber="1" containsInteger="1" minValue="860" maxValue="8858789"/>
    </cacheField>
    <cacheField name="TVVS" numFmtId="0">
      <sharedItems containsString="0" containsBlank="1" containsNumber="1" containsInteger="1" minValue="838" maxValue="7605040"/>
    </cacheField>
    <cacheField name="NAKLADY" numFmtId="0">
      <sharedItems containsString="0" containsBlank="1" containsNumber="1" containsInteger="1" minValue="1003" maxValue="9518265"/>
    </cacheField>
    <cacheField name="OS_NAKL" numFmtId="0">
      <sharedItems containsString="0" containsBlank="1" containsNumber="1" containsInteger="1" minValue="192" maxValue="918776"/>
    </cacheField>
    <cacheField name="VÝKONY" numFmtId="0">
      <sharedItems containsString="0" containsBlank="1" containsNumber="1" containsInteger="1" minValue="850" maxValue="7847089"/>
    </cacheField>
    <cacheField name="SPOT_MAT_A_ENER_A_SLUZBY" numFmtId="0">
      <sharedItems containsString="0" containsBlank="1" containsNumber="1" containsInteger="1" minValue="695" maxValue="6207712"/>
    </cacheField>
    <cacheField name="UPH" numFmtId="0">
      <sharedItems containsString="0" containsBlank="1" containsNumber="1" containsInteger="1" minValue="-527" maxValue="1813745"/>
    </cacheField>
    <cacheField name="VH" numFmtId="0">
      <sharedItems containsString="0" containsBlank="1" containsNumber="1" containsInteger="1" minValue="-14487" maxValue="456667"/>
    </cacheField>
    <cacheField name="AKTIVA" numFmtId="0">
      <sharedItems containsString="0" containsBlank="1" containsNumber="1" containsInteger="1" minValue="847" maxValue="7338155"/>
    </cacheField>
    <cacheField name="POR_DM" numFmtId="0">
      <sharedItems containsString="0" containsBlank="1" containsNumber="1" containsInteger="1" minValue="35" maxValue="604940"/>
    </cacheField>
  </cacheFields>
  <extLst>
    <ext xmlns:x14="http://schemas.microsoft.com/office/spreadsheetml/2009/9/main" uri="{725AE2AE-9491-48be-B2B4-4EB974FC3084}">
      <x14:pivotCacheDefinition pivotCacheId="27253525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1">
  <r>
    <x v="0"/>
    <x v="0"/>
    <n v="333"/>
    <n v="36"/>
    <n v="95311"/>
    <n v="82909"/>
    <n v="102099"/>
    <n v="18533"/>
    <n v="85477"/>
    <n v="43703"/>
    <n v="41774"/>
    <n v="15708"/>
    <n v="164944"/>
    <n v="11462"/>
  </r>
  <r>
    <x v="0"/>
    <x v="1"/>
    <n v="12"/>
    <n v="24.265000000000001"/>
    <n v="71091"/>
    <n v="60849"/>
    <n v="70082"/>
    <n v="13505"/>
    <n v="62008"/>
    <n v="28399"/>
    <n v="33609"/>
    <n v="10526"/>
    <n v="123578"/>
    <n v="9160"/>
  </r>
  <r>
    <x v="0"/>
    <x v="2"/>
    <n v="285"/>
    <n v="6.3780000000000001"/>
    <n v="16469"/>
    <n v="15110"/>
    <n v="16260"/>
    <n v="2629"/>
    <n v="16060"/>
    <n v="10435"/>
    <n v="5626"/>
    <n v="1271"/>
    <n v="24844"/>
    <n v="1132"/>
  </r>
  <r>
    <x v="0"/>
    <x v="3"/>
    <n v="30"/>
    <n v="2.1360000000000001"/>
    <n v="3380"/>
    <n v="3298"/>
    <n v="3380"/>
    <n v="863"/>
    <n v="3342"/>
    <n v="2031"/>
    <n v="1310"/>
    <n v="154"/>
    <n v="2329"/>
    <n v="117"/>
  </r>
  <r>
    <x v="0"/>
    <x v="4"/>
    <n v="167344"/>
    <n v="1194"/>
    <n v="3345870"/>
    <n v="3042310"/>
    <n v="3456885"/>
    <n v="400555"/>
    <n v="3138678"/>
    <n v="2411157"/>
    <n v="727521"/>
    <n v="158178"/>
    <n v="2564190"/>
    <n v="142895"/>
  </r>
  <r>
    <x v="0"/>
    <x v="5"/>
    <n v="6508"/>
    <n v="102.884"/>
    <n v="276530"/>
    <n v="210323"/>
    <n v="283830"/>
    <n v="29219"/>
    <n v="227303"/>
    <n v="177519"/>
    <n v="49784"/>
    <n v="8581"/>
    <n v="165481"/>
    <n v="8770"/>
  </r>
  <r>
    <x v="0"/>
    <x v="6"/>
    <n v="1232"/>
    <n v="15.965"/>
    <n v="62499"/>
    <n v="56444"/>
    <n v="64300"/>
    <n v="7176"/>
    <n v="58868"/>
    <n v="39192"/>
    <n v="19676"/>
    <n v="4231"/>
    <n v="87158"/>
    <n v="4092"/>
  </r>
  <r>
    <x v="0"/>
    <x v="7"/>
    <n v="2601"/>
    <n v="26.106999999999999"/>
    <n v="43983"/>
    <n v="38829"/>
    <n v="46090"/>
    <n v="7185"/>
    <n v="39483"/>
    <n v="27679"/>
    <n v="11804"/>
    <n v="2515"/>
    <n v="48362"/>
    <n v="1775"/>
  </r>
  <r>
    <x v="0"/>
    <x v="8"/>
    <n v="9895"/>
    <n v="26.574000000000002"/>
    <n v="15460"/>
    <n v="12811"/>
    <n v="15998"/>
    <n v="3719"/>
    <n v="13603"/>
    <n v="8203"/>
    <n v="5400"/>
    <n v="603"/>
    <n v="12509"/>
    <n v="726"/>
  </r>
  <r>
    <x v="0"/>
    <x v="9"/>
    <n v="932"/>
    <n v="6.7859999999999996"/>
    <n v="5529"/>
    <n v="4947"/>
    <n v="5665"/>
    <n v="1401"/>
    <n v="5114"/>
    <n v="3334"/>
    <n v="1780"/>
    <n v="112"/>
    <n v="3554"/>
    <n v="211"/>
  </r>
  <r>
    <x v="0"/>
    <x v="10"/>
    <n v="28848"/>
    <n v="61.183999999999997"/>
    <n v="83238"/>
    <n v="75917"/>
    <n v="83066"/>
    <n v="10059"/>
    <n v="77559"/>
    <n v="56700"/>
    <n v="20859"/>
    <n v="4585"/>
    <n v="66195"/>
    <n v="4032"/>
  </r>
  <r>
    <x v="0"/>
    <x v="11"/>
    <n v="928"/>
    <n v="19.523"/>
    <n v="59859"/>
    <n v="53927"/>
    <n v="61619"/>
    <n v="7198"/>
    <n v="55443"/>
    <n v="41589"/>
    <n v="13854"/>
    <n v="2992"/>
    <n v="52928"/>
    <n v="4441"/>
  </r>
  <r>
    <x v="0"/>
    <x v="12"/>
    <n v="8954"/>
    <n v="25.782"/>
    <n v="42170"/>
    <n v="40069"/>
    <n v="42655"/>
    <n v="6808"/>
    <n v="40606"/>
    <n v="28357"/>
    <n v="12250"/>
    <n v="2206"/>
    <n v="38030"/>
    <n v="2470"/>
  </r>
  <r>
    <x v="0"/>
    <x v="13"/>
    <n v="1742"/>
    <n v="28.97"/>
    <n v="152791"/>
    <n v="130021"/>
    <n v="159230"/>
    <n v="12245"/>
    <n v="133441"/>
    <n v="102857"/>
    <n v="30584"/>
    <n v="8900"/>
    <n v="146209"/>
    <n v="8232"/>
  </r>
  <r>
    <x v="0"/>
    <x v="14"/>
    <n v="88"/>
    <n v="9.9429999999999996"/>
    <n v="34294"/>
    <n v="29653"/>
    <n v="32551"/>
    <n v="4697"/>
    <n v="31119"/>
    <n v="19949"/>
    <n v="11170"/>
    <n v="5918"/>
    <n v="42533"/>
    <n v="2115"/>
  </r>
  <r>
    <x v="0"/>
    <x v="15"/>
    <n v="4244"/>
    <n v="79.129000000000005"/>
    <n v="223804"/>
    <n v="196135"/>
    <n v="234614"/>
    <n v="27494"/>
    <n v="202513"/>
    <n v="147457"/>
    <n v="55055"/>
    <n v="14947"/>
    <n v="158442"/>
    <n v="9953"/>
  </r>
  <r>
    <x v="0"/>
    <x v="16"/>
    <n v="6672"/>
    <n v="55.503"/>
    <n v="125407"/>
    <n v="113043"/>
    <n v="128201"/>
    <n v="20568"/>
    <n v="117211"/>
    <n v="77623"/>
    <n v="39588"/>
    <n v="9223"/>
    <n v="153970"/>
    <n v="7196"/>
  </r>
  <r>
    <x v="0"/>
    <x v="17"/>
    <n v="1170"/>
    <n v="45.048000000000002"/>
    <n v="181920"/>
    <n v="176248"/>
    <n v="194293"/>
    <n v="18560"/>
    <n v="181574"/>
    <n v="156304"/>
    <n v="25270"/>
    <n v="3299"/>
    <n v="184017"/>
    <n v="6103"/>
  </r>
  <r>
    <x v="0"/>
    <x v="18"/>
    <n v="41000"/>
    <n v="163.51300000000001"/>
    <n v="267144"/>
    <n v="246525"/>
    <n v="268748"/>
    <n v="46720"/>
    <n v="255139"/>
    <n v="176333"/>
    <n v="78806"/>
    <n v="14971"/>
    <n v="219797"/>
    <n v="14840"/>
  </r>
  <r>
    <x v="0"/>
    <x v="19"/>
    <n v="3465"/>
    <n v="38.529000000000003"/>
    <n v="272044"/>
    <n v="260711"/>
    <n v="293582"/>
    <n v="14001"/>
    <n v="262024"/>
    <n v="243121"/>
    <n v="18903"/>
    <n v="-1293"/>
    <n v="92963"/>
    <n v="5742"/>
  </r>
  <r>
    <x v="0"/>
    <x v="20"/>
    <n v="15556"/>
    <n v="92.84"/>
    <n v="207674"/>
    <n v="184286"/>
    <n v="208128"/>
    <n v="30646"/>
    <n v="191957"/>
    <n v="136738"/>
    <n v="55219"/>
    <n v="14161"/>
    <n v="143186"/>
    <n v="9727"/>
  </r>
  <r>
    <x v="0"/>
    <x v="21"/>
    <n v="6455"/>
    <n v="114.661"/>
    <n v="254992"/>
    <n v="236530"/>
    <n v="263713"/>
    <n v="43510"/>
    <n v="243183"/>
    <n v="173086"/>
    <n v="70098"/>
    <n v="13555"/>
    <n v="239874"/>
    <n v="11949"/>
  </r>
  <r>
    <x v="0"/>
    <x v="22"/>
    <n v="1292"/>
    <n v="139.12899999999999"/>
    <n v="691175"/>
    <n v="657467"/>
    <n v="720722"/>
    <n v="62214"/>
    <n v="671940"/>
    <n v="545212"/>
    <n v="126729"/>
    <n v="27004"/>
    <n v="445176"/>
    <n v="24585"/>
  </r>
  <r>
    <x v="0"/>
    <x v="23"/>
    <n v="508"/>
    <n v="18.724"/>
    <n v="42915"/>
    <n v="41470"/>
    <n v="48625"/>
    <n v="7734"/>
    <n v="45862"/>
    <n v="31475"/>
    <n v="14387"/>
    <n v="6955"/>
    <n v="65585"/>
    <n v="3434"/>
  </r>
  <r>
    <x v="0"/>
    <x v="24"/>
    <n v="7292"/>
    <n v="28.84"/>
    <n v="35299"/>
    <n v="30408"/>
    <n v="35995"/>
    <n v="6454"/>
    <n v="32024"/>
    <n v="22429"/>
    <n v="9595"/>
    <n v="1113"/>
    <n v="27216"/>
    <n v="2048"/>
  </r>
  <r>
    <x v="0"/>
    <x v="25"/>
    <n v="8575"/>
    <n v="38.863999999999997"/>
    <n v="48452"/>
    <n v="44202"/>
    <n v="48002"/>
    <n v="10043"/>
    <n v="46118"/>
    <n v="28597"/>
    <n v="17521"/>
    <n v="4507"/>
    <n v="46916"/>
    <n v="3430"/>
  </r>
  <r>
    <x v="0"/>
    <x v="26"/>
    <n v="3267"/>
    <n v="31.48"/>
    <n v="944889"/>
    <n v="800019"/>
    <n v="1082915"/>
    <n v="20410"/>
    <n v="802233"/>
    <n v="658044"/>
    <n v="144188"/>
    <n v="73992"/>
    <n v="1398569"/>
    <n v="98595"/>
  </r>
  <r>
    <x v="0"/>
    <x v="27"/>
    <n v="6034"/>
    <n v="51"/>
    <n v="111965"/>
    <n v="100568"/>
    <n v="111567"/>
    <n v="17892"/>
    <n v="102801"/>
    <n v="69217"/>
    <n v="33583"/>
    <n v="6409"/>
    <n v="156011"/>
    <n v="11913"/>
  </r>
  <r>
    <x v="0"/>
    <x v="28"/>
    <n v="332"/>
    <n v="18.390999999999998"/>
    <n v="33322"/>
    <n v="33125"/>
    <n v="32340"/>
    <n v="7714"/>
    <n v="33286"/>
    <n v="19362"/>
    <n v="13924"/>
    <n v="2372"/>
    <n v="80382"/>
    <n v="4857"/>
  </r>
  <r>
    <x v="0"/>
    <x v="29"/>
    <n v="444"/>
    <n v="1.4630000000000001"/>
    <n v="2471"/>
    <n v="2383"/>
    <n v="2463"/>
    <n v="460"/>
    <n v="2402"/>
    <n v="1477"/>
    <n v="925"/>
    <n v="343"/>
    <n v="5743"/>
    <n v="589"/>
  </r>
  <r>
    <x v="0"/>
    <x v="30"/>
    <n v="5168"/>
    <n v="30.399000000000001"/>
    <n v="75206"/>
    <n v="64123"/>
    <n v="75761"/>
    <n v="9525"/>
    <n v="66147"/>
    <n v="47683"/>
    <n v="18464"/>
    <n v="3648"/>
    <n v="65713"/>
    <n v="6416"/>
  </r>
  <r>
    <x v="0"/>
    <x v="31"/>
    <n v="90"/>
    <n v="0.42599999999999999"/>
    <n v="965"/>
    <n v="937"/>
    <n v="1003"/>
    <n v="192"/>
    <n v="965"/>
    <n v="695"/>
    <n v="269"/>
    <n v="47"/>
    <n v="4174"/>
    <n v="52"/>
  </r>
  <r>
    <x v="1"/>
    <x v="0"/>
    <n v="360"/>
    <n v="35"/>
    <n v="96679"/>
    <n v="87245"/>
    <n v="95156"/>
    <n v="18667"/>
    <n v="90062"/>
    <n v="44564"/>
    <n v="45498"/>
    <n v="13338"/>
    <n v="164931"/>
    <n v="13642"/>
  </r>
  <r>
    <x v="1"/>
    <x v="1"/>
    <n v="11"/>
    <n v="22.974"/>
    <n v="71521"/>
    <n v="63749"/>
    <n v="67447"/>
    <n v="13427"/>
    <n v="65214"/>
    <n v="28279"/>
    <n v="36935"/>
    <n v="10288"/>
    <n v="123232"/>
    <n v="9260"/>
  </r>
  <r>
    <x v="1"/>
    <x v="2"/>
    <n v="309"/>
    <n v="6.5330000000000004"/>
    <n v="16972"/>
    <n v="15467"/>
    <n v="17160"/>
    <n v="2695"/>
    <n v="16432"/>
    <n v="10984"/>
    <n v="5448"/>
    <n v="1001"/>
    <n v="25691"/>
    <n v="1525"/>
  </r>
  <r>
    <x v="1"/>
    <x v="3"/>
    <n v="34"/>
    <n v="2.3170000000000002"/>
    <n v="3931"/>
    <n v="3868"/>
    <n v="3674"/>
    <n v="980"/>
    <n v="3915"/>
    <n v="2356"/>
    <n v="1559"/>
    <n v="294"/>
    <n v="2504"/>
    <n v="146"/>
  </r>
  <r>
    <x v="1"/>
    <x v="4"/>
    <n v="172596"/>
    <n v="1224"/>
    <n v="3614175"/>
    <n v="3291673"/>
    <n v="3722388"/>
    <n v="422401"/>
    <n v="3399344"/>
    <n v="2631953"/>
    <n v="767391"/>
    <n v="164064"/>
    <n v="2677343"/>
    <n v="161349"/>
  </r>
  <r>
    <x v="1"/>
    <x v="5"/>
    <n v="7117"/>
    <n v="100.65"/>
    <n v="287811"/>
    <n v="220592"/>
    <n v="293474"/>
    <n v="28923"/>
    <n v="238728"/>
    <n v="188464"/>
    <n v="50264"/>
    <n v="7541"/>
    <n v="164344"/>
    <n v="9585"/>
  </r>
  <r>
    <x v="1"/>
    <x v="6"/>
    <n v="1277"/>
    <n v="15.157"/>
    <n v="61456"/>
    <n v="55617"/>
    <n v="61981"/>
    <n v="6867"/>
    <n v="58571"/>
    <n v="39706"/>
    <n v="18865"/>
    <n v="4627"/>
    <n v="84400"/>
    <n v="4476"/>
  </r>
  <r>
    <x v="1"/>
    <x v="7"/>
    <n v="2828"/>
    <n v="26.292999999999999"/>
    <n v="47439"/>
    <n v="42688"/>
    <n v="49618"/>
    <n v="7423"/>
    <n v="43778"/>
    <n v="31369"/>
    <n v="12409"/>
    <n v="1931"/>
    <n v="49206"/>
    <n v="3815"/>
  </r>
  <r>
    <x v="1"/>
    <x v="8"/>
    <n v="10337"/>
    <n v="26.09"/>
    <n v="15518"/>
    <n v="12883"/>
    <n v="15702"/>
    <n v="3688"/>
    <n v="13597"/>
    <n v="8142"/>
    <n v="5455"/>
    <n v="733"/>
    <n v="12837"/>
    <n v="723"/>
  </r>
  <r>
    <x v="1"/>
    <x v="9"/>
    <n v="897"/>
    <n v="6.79"/>
    <n v="5654"/>
    <n v="5109"/>
    <n v="5729"/>
    <n v="1457"/>
    <n v="5197"/>
    <n v="3301"/>
    <n v="1896"/>
    <n v="175"/>
    <n v="3573"/>
    <n v="346"/>
  </r>
  <r>
    <x v="1"/>
    <x v="10"/>
    <n v="29495"/>
    <n v="60.241"/>
    <n v="86428"/>
    <n v="79012"/>
    <n v="86172"/>
    <n v="9674"/>
    <n v="80885"/>
    <n v="60037"/>
    <n v="20848"/>
    <n v="4792"/>
    <n v="64967"/>
    <n v="4474"/>
  </r>
  <r>
    <x v="1"/>
    <x v="11"/>
    <n v="965"/>
    <n v="19.154"/>
    <n v="63433"/>
    <n v="55805"/>
    <n v="65767"/>
    <n v="7139"/>
    <n v="57613"/>
    <n v="44926"/>
    <n v="12687"/>
    <n v="2326"/>
    <n v="53316"/>
    <n v="4138"/>
  </r>
  <r>
    <x v="1"/>
    <x v="12"/>
    <n v="8687"/>
    <n v="25.015999999999998"/>
    <n v="40625"/>
    <n v="38659"/>
    <n v="40778"/>
    <n v="6718"/>
    <n v="39178"/>
    <n v="27227"/>
    <n v="11951"/>
    <n v="2178"/>
    <n v="38718"/>
    <n v="2968"/>
  </r>
  <r>
    <x v="1"/>
    <x v="13"/>
    <n v="1819"/>
    <n v="29.132000000000001"/>
    <n v="169835"/>
    <n v="142529"/>
    <n v="177898"/>
    <n v="12432"/>
    <n v="147755"/>
    <n v="115948"/>
    <n v="31808"/>
    <n v="6177"/>
    <n v="149841"/>
    <n v="6983"/>
  </r>
  <r>
    <x v="1"/>
    <x v="14"/>
    <n v="86"/>
    <n v="9.8320000000000007"/>
    <n v="34242"/>
    <n v="30170"/>
    <n v="32739"/>
    <n v="4731"/>
    <n v="31675"/>
    <n v="20724"/>
    <n v="10950"/>
    <n v="3217"/>
    <n v="43457"/>
    <n v="2493"/>
  </r>
  <r>
    <x v="1"/>
    <x v="15"/>
    <n v="4058"/>
    <n v="81.418999999999997"/>
    <n v="245425"/>
    <n v="215092"/>
    <n v="258360"/>
    <n v="29049"/>
    <n v="222734"/>
    <n v="164265"/>
    <n v="58469"/>
    <n v="16457"/>
    <n v="170808"/>
    <n v="10419"/>
  </r>
  <r>
    <x v="1"/>
    <x v="16"/>
    <n v="6884"/>
    <n v="56.448"/>
    <n v="130329"/>
    <n v="117047"/>
    <n v="134536"/>
    <n v="21272"/>
    <n v="121643"/>
    <n v="81112"/>
    <n v="40532"/>
    <n v="8577"/>
    <n v="155868"/>
    <n v="7923"/>
  </r>
  <r>
    <x v="1"/>
    <x v="17"/>
    <n v="928"/>
    <n v="47.052999999999997"/>
    <n v="211672"/>
    <n v="203831"/>
    <n v="223560"/>
    <n v="20531"/>
    <n v="208367"/>
    <n v="175683"/>
    <n v="32684"/>
    <n v="4722"/>
    <n v="192275"/>
    <n v="6442"/>
  </r>
  <r>
    <x v="1"/>
    <x v="18"/>
    <n v="43276"/>
    <n v="170.995"/>
    <n v="292358"/>
    <n v="270748"/>
    <n v="293290"/>
    <n v="49868"/>
    <n v="278891"/>
    <n v="194480"/>
    <n v="84411"/>
    <n v="16576"/>
    <n v="223826"/>
    <n v="17401"/>
  </r>
  <r>
    <x v="1"/>
    <x v="19"/>
    <n v="3397"/>
    <n v="46.110999999999997"/>
    <n v="289354"/>
    <n v="277200"/>
    <n v="311671"/>
    <n v="17577"/>
    <n v="280936"/>
    <n v="255850"/>
    <n v="25086"/>
    <n v="-741"/>
    <n v="134942"/>
    <n v="7664"/>
  </r>
  <r>
    <x v="1"/>
    <x v="20"/>
    <n v="15149"/>
    <n v="97.323999999999998"/>
    <n v="235595"/>
    <n v="211186"/>
    <n v="237014"/>
    <n v="33907"/>
    <n v="219289"/>
    <n v="159183"/>
    <n v="60106"/>
    <n v="14167"/>
    <n v="161046"/>
    <n v="10587"/>
  </r>
  <r>
    <x v="1"/>
    <x v="21"/>
    <n v="6111"/>
    <n v="119.497"/>
    <n v="279981"/>
    <n v="258751"/>
    <n v="287487"/>
    <n v="47576"/>
    <n v="269464"/>
    <n v="194940"/>
    <n v="74524"/>
    <n v="14727"/>
    <n v="253509"/>
    <n v="14457"/>
  </r>
  <r>
    <x v="1"/>
    <x v="22"/>
    <n v="1256"/>
    <n v="142.86500000000001"/>
    <n v="749524"/>
    <n v="713676"/>
    <n v="775378"/>
    <n v="65057"/>
    <n v="729084"/>
    <n v="597742"/>
    <n v="131342"/>
    <n v="34870"/>
    <n v="448876"/>
    <n v="33633"/>
  </r>
  <r>
    <x v="1"/>
    <x v="23"/>
    <n v="557"/>
    <n v="20.093"/>
    <n v="50966"/>
    <n v="49160"/>
    <n v="54023"/>
    <n v="8554"/>
    <n v="51126"/>
    <n v="34237"/>
    <n v="16890"/>
    <n v="6798"/>
    <n v="66582"/>
    <n v="2440"/>
  </r>
  <r>
    <x v="1"/>
    <x v="24"/>
    <n v="8241"/>
    <n v="28.917999999999999"/>
    <n v="34632"/>
    <n v="31240"/>
    <n v="35019"/>
    <n v="6344"/>
    <n v="32393"/>
    <n v="22946"/>
    <n v="9448"/>
    <n v="1225"/>
    <n v="26649"/>
    <n v="1428"/>
  </r>
  <r>
    <x v="1"/>
    <x v="25"/>
    <n v="8544"/>
    <n v="39.521000000000001"/>
    <n v="49667"/>
    <n v="44344"/>
    <n v="51845"/>
    <n v="10316"/>
    <n v="46660"/>
    <n v="29516"/>
    <n v="17145"/>
    <n v="4527"/>
    <n v="51836"/>
    <n v="4311"/>
  </r>
  <r>
    <x v="1"/>
    <x v="26"/>
    <n v="5289"/>
    <n v="32.274000000000001"/>
    <n v="1073798"/>
    <n v="912454"/>
    <n v="1271997"/>
    <n v="20725"/>
    <n v="924766"/>
    <n v="776699"/>
    <n v="148067"/>
    <n v="88201"/>
    <n v="1456096"/>
    <n v="81463"/>
  </r>
  <r>
    <x v="1"/>
    <x v="27"/>
    <n v="6206"/>
    <n v="52"/>
    <n v="121579"/>
    <n v="108437"/>
    <n v="121776"/>
    <n v="18557"/>
    <n v="111060"/>
    <n v="76955"/>
    <n v="34105"/>
    <n v="6214"/>
    <n v="159505"/>
    <n v="11978"/>
  </r>
  <r>
    <x v="1"/>
    <x v="28"/>
    <n v="405"/>
    <n v="18.399000000000001"/>
    <n v="34643"/>
    <n v="34446"/>
    <n v="33537"/>
    <n v="7914"/>
    <n v="34638"/>
    <n v="20315"/>
    <n v="14323"/>
    <n v="2344"/>
    <n v="83483"/>
    <n v="5115"/>
  </r>
  <r>
    <x v="1"/>
    <x v="29"/>
    <n v="399"/>
    <n v="1.496"/>
    <n v="2671"/>
    <n v="2551"/>
    <n v="2615"/>
    <n v="481"/>
    <n v="2582"/>
    <n v="1549"/>
    <n v="1032"/>
    <n v="362"/>
    <n v="5889"/>
    <n v="426"/>
  </r>
  <r>
    <x v="1"/>
    <x v="30"/>
    <n v="5311"/>
    <n v="31.655000000000001"/>
    <n v="83100"/>
    <n v="70305"/>
    <n v="83472"/>
    <n v="9826"/>
    <n v="72696"/>
    <n v="54017"/>
    <n v="18680"/>
    <n v="3824"/>
    <n v="65019"/>
    <n v="6353"/>
  </r>
  <r>
    <x v="1"/>
    <x v="31"/>
    <n v="91"/>
    <n v="0.69799999999999995"/>
    <n v="1165"/>
    <n v="1136"/>
    <n v="2152"/>
    <n v="336"/>
    <n v="1144"/>
    <n v="1074"/>
    <n v="70"/>
    <n v="-315"/>
    <n v="5115"/>
    <n v="85"/>
  </r>
  <r>
    <x v="2"/>
    <x v="0"/>
    <n v="359"/>
    <n v="34"/>
    <n v="90591"/>
    <n v="79414"/>
    <n v="96229"/>
    <n v="18816"/>
    <n v="84045"/>
    <n v="44303"/>
    <n v="39742"/>
    <n v="8408"/>
    <n v="162198"/>
    <n v="13465"/>
  </r>
  <r>
    <x v="2"/>
    <x v="1"/>
    <n v="11"/>
    <n v="22.481999999999999"/>
    <n v="61977"/>
    <n v="55821"/>
    <n v="65817"/>
    <n v="13503"/>
    <n v="58688"/>
    <n v="27850"/>
    <n v="30838"/>
    <n v="5187"/>
    <n v="118183"/>
    <n v="10694"/>
  </r>
  <r>
    <x v="2"/>
    <x v="2"/>
    <n v="307"/>
    <n v="6.1369999999999996"/>
    <n v="16270"/>
    <n v="14509"/>
    <n v="16324"/>
    <n v="2626"/>
    <n v="15553"/>
    <n v="10451"/>
    <n v="5102"/>
    <n v="808"/>
    <n v="23692"/>
    <n v="1080"/>
  </r>
  <r>
    <x v="2"/>
    <x v="3"/>
    <n v="35"/>
    <n v="2.3250000000000002"/>
    <n v="4500"/>
    <n v="4411"/>
    <n v="4126"/>
    <n v="1043"/>
    <n v="4481"/>
    <n v="2659"/>
    <n v="1822"/>
    <n v="495"/>
    <n v="2708"/>
    <n v="236"/>
  </r>
  <r>
    <x v="2"/>
    <x v="4"/>
    <n v="173889"/>
    <n v="1225"/>
    <n v="3720020"/>
    <n v="3367898"/>
    <n v="3844461"/>
    <n v="434490"/>
    <n v="3470886"/>
    <n v="2683826"/>
    <n v="787061"/>
    <n v="165367"/>
    <n v="2702996"/>
    <n v="177573"/>
  </r>
  <r>
    <x v="2"/>
    <x v="5"/>
    <n v="7305"/>
    <n v="100.827"/>
    <n v="298053"/>
    <n v="226255"/>
    <n v="305804"/>
    <n v="29426"/>
    <n v="245274"/>
    <n v="197257"/>
    <n v="48018"/>
    <n v="6835"/>
    <n v="175841"/>
    <n v="9746"/>
  </r>
  <r>
    <x v="2"/>
    <x v="6"/>
    <n v="1222"/>
    <n v="14.898"/>
    <n v="62366"/>
    <n v="56374"/>
    <n v="63672"/>
    <n v="6795"/>
    <n v="59310"/>
    <n v="40983"/>
    <n v="18327"/>
    <n v="3720"/>
    <n v="75469"/>
    <n v="4756"/>
  </r>
  <r>
    <x v="2"/>
    <x v="7"/>
    <n v="3151"/>
    <n v="26.363"/>
    <n v="47743"/>
    <n v="42324"/>
    <n v="49380"/>
    <n v="7517"/>
    <n v="43478"/>
    <n v="31434"/>
    <n v="12044"/>
    <n v="2590"/>
    <n v="48474"/>
    <n v="2425"/>
  </r>
  <r>
    <x v="2"/>
    <x v="8"/>
    <n v="10784"/>
    <n v="25.797999999999998"/>
    <n v="15767"/>
    <n v="13123"/>
    <n v="15433"/>
    <n v="3531"/>
    <n v="13691"/>
    <n v="8281"/>
    <n v="5410"/>
    <n v="1272"/>
    <n v="12250"/>
    <n v="548"/>
  </r>
  <r>
    <x v="2"/>
    <x v="9"/>
    <n v="840"/>
    <n v="6.3760000000000003"/>
    <n v="5912"/>
    <n v="5084"/>
    <n v="5949"/>
    <n v="1419"/>
    <n v="5284"/>
    <n v="3412"/>
    <n v="1872"/>
    <n v="214"/>
    <n v="3825"/>
    <n v="552"/>
  </r>
  <r>
    <x v="2"/>
    <x v="10"/>
    <n v="29405"/>
    <n v="59.18"/>
    <n v="84327"/>
    <n v="76374"/>
    <n v="83832"/>
    <n v="9640"/>
    <n v="78383"/>
    <n v="58178"/>
    <n v="20206"/>
    <n v="4450"/>
    <n v="62504"/>
    <n v="3604"/>
  </r>
  <r>
    <x v="2"/>
    <x v="11"/>
    <n v="929"/>
    <n v="19.420999999999999"/>
    <n v="64226"/>
    <n v="56360"/>
    <n v="66554"/>
    <n v="7311"/>
    <n v="57796"/>
    <n v="44689"/>
    <n v="13107"/>
    <n v="2665"/>
    <n v="53362"/>
    <n v="4506"/>
  </r>
  <r>
    <x v="2"/>
    <x v="12"/>
    <n v="8730"/>
    <n v="24.318000000000001"/>
    <n v="37153"/>
    <n v="35419"/>
    <n v="37535"/>
    <n v="6504"/>
    <n v="35979"/>
    <n v="24870"/>
    <n v="11109"/>
    <n v="2351"/>
    <n v="36712"/>
    <n v="1963"/>
  </r>
  <r>
    <x v="2"/>
    <x v="13"/>
    <n v="1837"/>
    <n v="29.318999999999999"/>
    <n v="178624"/>
    <n v="155371"/>
    <n v="198025"/>
    <n v="12991"/>
    <n v="158588"/>
    <n v="126972"/>
    <n v="31616"/>
    <n v="9115"/>
    <n v="150681"/>
    <n v="6256"/>
  </r>
  <r>
    <x v="2"/>
    <x v="14"/>
    <n v="88"/>
    <n v="9.7810000000000006"/>
    <n v="33733"/>
    <n v="29554"/>
    <n v="31654"/>
    <n v="4848"/>
    <n v="31101"/>
    <n v="20372"/>
    <n v="10728"/>
    <n v="3318"/>
    <n v="47156"/>
    <n v="2323"/>
  </r>
  <r>
    <x v="2"/>
    <x v="15"/>
    <n v="3907"/>
    <n v="80.876999999999995"/>
    <n v="254551"/>
    <n v="221745"/>
    <n v="270518"/>
    <n v="29628"/>
    <n v="227797"/>
    <n v="164984"/>
    <n v="62813"/>
    <n v="18582"/>
    <n v="173902"/>
    <n v="11656"/>
  </r>
  <r>
    <x v="2"/>
    <x v="16"/>
    <n v="6576"/>
    <n v="56.542000000000002"/>
    <n v="127576"/>
    <n v="114283"/>
    <n v="130859"/>
    <n v="21742"/>
    <n v="119409"/>
    <n v="79751"/>
    <n v="39658"/>
    <n v="7101"/>
    <n v="155588"/>
    <n v="8713"/>
  </r>
  <r>
    <x v="2"/>
    <x v="17"/>
    <n v="908"/>
    <n v="44.537999999999997"/>
    <n v="194332"/>
    <n v="182915"/>
    <n v="211704"/>
    <n v="20328"/>
    <n v="186233"/>
    <n v="156798"/>
    <n v="29435"/>
    <n v="-2244"/>
    <n v="180458"/>
    <n v="6836"/>
  </r>
  <r>
    <x v="2"/>
    <x v="18"/>
    <n v="44076"/>
    <n v="177.75800000000001"/>
    <n v="303086"/>
    <n v="282096"/>
    <n v="304117"/>
    <n v="53176"/>
    <n v="291058"/>
    <n v="199613"/>
    <n v="91444"/>
    <n v="18683"/>
    <n v="233026"/>
    <n v="16670"/>
  </r>
  <r>
    <x v="2"/>
    <x v="19"/>
    <n v="3353"/>
    <n v="46.018999999999998"/>
    <n v="298691"/>
    <n v="280846"/>
    <n v="316676"/>
    <n v="18146"/>
    <n v="282189"/>
    <n v="250909"/>
    <n v="31281"/>
    <n v="3477"/>
    <n v="141262"/>
    <n v="8617"/>
  </r>
  <r>
    <x v="2"/>
    <x v="20"/>
    <n v="14753"/>
    <n v="95.147000000000006"/>
    <n v="239619"/>
    <n v="211999"/>
    <n v="242098"/>
    <n v="34505"/>
    <n v="220063"/>
    <n v="156800"/>
    <n v="63263"/>
    <n v="13280"/>
    <n v="160249"/>
    <n v="11377"/>
  </r>
  <r>
    <x v="2"/>
    <x v="21"/>
    <n v="5835"/>
    <n v="120.86"/>
    <n v="296736"/>
    <n v="274815"/>
    <n v="304828"/>
    <n v="50035"/>
    <n v="283303"/>
    <n v="203159"/>
    <n v="80144"/>
    <n v="16838"/>
    <n v="258564"/>
    <n v="14950"/>
  </r>
  <r>
    <x v="2"/>
    <x v="22"/>
    <n v="1209"/>
    <n v="143.227"/>
    <n v="785487"/>
    <n v="738718"/>
    <n v="816056"/>
    <n v="67116"/>
    <n v="757413"/>
    <n v="626950"/>
    <n v="130463"/>
    <n v="31533"/>
    <n v="461383"/>
    <n v="46932"/>
  </r>
  <r>
    <x v="2"/>
    <x v="23"/>
    <n v="584"/>
    <n v="20.995999999999999"/>
    <n v="52852"/>
    <n v="50242"/>
    <n v="54045"/>
    <n v="9250"/>
    <n v="52469"/>
    <n v="35814"/>
    <n v="16655"/>
    <n v="7433"/>
    <n v="66299"/>
    <n v="2940"/>
  </r>
  <r>
    <x v="2"/>
    <x v="24"/>
    <n v="8116"/>
    <n v="28.015999999999998"/>
    <n v="34350"/>
    <n v="30709"/>
    <n v="34383"/>
    <n v="6142"/>
    <n v="32162"/>
    <n v="22398"/>
    <n v="9764"/>
    <n v="1439"/>
    <n v="25683"/>
    <n v="1990"/>
  </r>
  <r>
    <x v="2"/>
    <x v="25"/>
    <n v="8656"/>
    <n v="38.744"/>
    <n v="53011"/>
    <n v="46559"/>
    <n v="52149"/>
    <n v="10703"/>
    <n v="48740"/>
    <n v="31165"/>
    <n v="17574"/>
    <n v="4724"/>
    <n v="55420"/>
    <n v="4869"/>
  </r>
  <r>
    <x v="2"/>
    <x v="26"/>
    <n v="5991"/>
    <n v="32.886000000000003"/>
    <n v="1195644"/>
    <n v="1002279"/>
    <n v="1243584"/>
    <n v="21579"/>
    <n v="1007993"/>
    <n v="865684"/>
    <n v="142310"/>
    <n v="144839"/>
    <n v="1461026"/>
    <n v="73626"/>
  </r>
  <r>
    <x v="2"/>
    <x v="27"/>
    <n v="6383"/>
    <n v="53"/>
    <n v="120281"/>
    <n v="106366"/>
    <n v="121425"/>
    <n v="19185"/>
    <n v="109174"/>
    <n v="74591"/>
    <n v="34583"/>
    <n v="5820"/>
    <n v="161373"/>
    <n v="13139"/>
  </r>
  <r>
    <x v="2"/>
    <x v="28"/>
    <n v="446"/>
    <n v="18.347999999999999"/>
    <n v="36276"/>
    <n v="36004"/>
    <n v="34968"/>
    <n v="8171"/>
    <n v="36248"/>
    <n v="21157"/>
    <n v="15090"/>
    <n v="2643"/>
    <n v="83701"/>
    <n v="7471"/>
  </r>
  <r>
    <x v="2"/>
    <x v="29"/>
    <n v="349"/>
    <n v="1.43"/>
    <n v="2494"/>
    <n v="2381"/>
    <n v="2472"/>
    <n v="505"/>
    <n v="2407"/>
    <n v="1421"/>
    <n v="987"/>
    <n v="311"/>
    <n v="5959"/>
    <n v="372"/>
  </r>
  <r>
    <x v="2"/>
    <x v="30"/>
    <n v="5508"/>
    <n v="32.985999999999997"/>
    <n v="80270"/>
    <n v="66767"/>
    <n v="82306"/>
    <n v="10187"/>
    <n v="69294"/>
    <n v="50974"/>
    <n v="18320"/>
    <n v="2641"/>
    <n v="66496"/>
    <n v="5260"/>
  </r>
  <r>
    <x v="2"/>
    <x v="31"/>
    <n v="80"/>
    <n v="0.67500000000000004"/>
    <n v="1242"/>
    <n v="1213"/>
    <n v="1678"/>
    <n v="322"/>
    <n v="1225"/>
    <n v="1039"/>
    <n v="186"/>
    <n v="224"/>
    <n v="5216"/>
    <n v="35"/>
  </r>
  <r>
    <x v="3"/>
    <x v="0"/>
    <n v="363"/>
    <n v="33"/>
    <n v="88370"/>
    <n v="73185"/>
    <n v="115935"/>
    <n v="18147"/>
    <n v="74597"/>
    <n v="41725"/>
    <n v="32872"/>
    <n v="-11201"/>
    <n v="153986"/>
    <n v="10949"/>
  </r>
  <r>
    <x v="3"/>
    <x v="1"/>
    <n v="12"/>
    <n v="21.594999999999999"/>
    <n v="54492"/>
    <n v="49698"/>
    <n v="80207"/>
    <n v="12905"/>
    <n v="49000"/>
    <n v="25271"/>
    <n v="23730"/>
    <n v="-14487"/>
    <n v="106428"/>
    <n v="8440"/>
  </r>
  <r>
    <x v="3"/>
    <x v="2"/>
    <n v="312"/>
    <n v="5.9359999999999999"/>
    <n v="17128"/>
    <n v="14616"/>
    <n v="17172"/>
    <n v="2499"/>
    <n v="15585"/>
    <n v="10550"/>
    <n v="5035"/>
    <n v="837"/>
    <n v="23352"/>
    <n v="950"/>
  </r>
  <r>
    <x v="3"/>
    <x v="3"/>
    <n v="33"/>
    <n v="2.3319999999999999"/>
    <n v="4453"/>
    <n v="4390"/>
    <n v="3878"/>
    <n v="1046"/>
    <n v="4435"/>
    <n v="2364"/>
    <n v="2071"/>
    <n v="654"/>
    <n v="3475"/>
    <n v="312"/>
  </r>
  <r>
    <x v="3"/>
    <x v="4"/>
    <n v="167688"/>
    <n v="1212"/>
    <n v="3746578"/>
    <n v="3403665"/>
    <n v="3890203"/>
    <n v="436367"/>
    <n v="3497580"/>
    <n v="2688565"/>
    <n v="809015"/>
    <n v="174903"/>
    <n v="2850135"/>
    <n v="183179"/>
  </r>
  <r>
    <x v="3"/>
    <x v="5"/>
    <n v="7166"/>
    <n v="98.352999999999994"/>
    <n v="296589"/>
    <n v="231747"/>
    <n v="304219"/>
    <n v="28525"/>
    <n v="248619"/>
    <n v="199485"/>
    <n v="49134"/>
    <n v="8041"/>
    <n v="176150"/>
    <n v="10760"/>
  </r>
  <r>
    <x v="3"/>
    <x v="6"/>
    <n v="1266"/>
    <n v="14.709"/>
    <n v="62842"/>
    <n v="56805"/>
    <n v="64836"/>
    <n v="6714"/>
    <n v="59726"/>
    <n v="41005"/>
    <n v="18721"/>
    <n v="3733"/>
    <n v="102585"/>
    <n v="4290"/>
  </r>
  <r>
    <x v="3"/>
    <x v="7"/>
    <n v="2715"/>
    <n v="25.68"/>
    <n v="49488"/>
    <n v="44307"/>
    <n v="50774"/>
    <n v="7666"/>
    <n v="45297"/>
    <n v="32468"/>
    <n v="12829"/>
    <n v="2349"/>
    <n v="50431"/>
    <n v="2942"/>
  </r>
  <r>
    <x v="3"/>
    <x v="8"/>
    <n v="10789"/>
    <n v="24.904"/>
    <n v="15643"/>
    <n v="13022"/>
    <n v="15186"/>
    <n v="3501"/>
    <n v="13836"/>
    <n v="8172"/>
    <n v="5664"/>
    <n v="1192"/>
    <n v="11473"/>
    <n v="528"/>
  </r>
  <r>
    <x v="3"/>
    <x v="9"/>
    <n v="790"/>
    <n v="6.0979999999999999"/>
    <n v="6019"/>
    <n v="5290"/>
    <n v="5991"/>
    <n v="1391"/>
    <n v="5424"/>
    <n v="3417"/>
    <n v="2007"/>
    <n v="249"/>
    <n v="4034"/>
    <n v="295"/>
  </r>
  <r>
    <x v="3"/>
    <x v="10"/>
    <n v="27849"/>
    <n v="55.408000000000001"/>
    <n v="84251"/>
    <n v="76312"/>
    <n v="83645"/>
    <n v="9274"/>
    <n v="78300"/>
    <n v="57598"/>
    <n v="20702"/>
    <n v="4702"/>
    <n v="60851"/>
    <n v="3589"/>
  </r>
  <r>
    <x v="3"/>
    <x v="11"/>
    <n v="895"/>
    <n v="19.289000000000001"/>
    <n v="65824"/>
    <n v="58642"/>
    <n v="67626"/>
    <n v="7127"/>
    <n v="59884"/>
    <n v="46673"/>
    <n v="13211"/>
    <n v="2215"/>
    <n v="58880"/>
    <n v="5646"/>
  </r>
  <r>
    <x v="3"/>
    <x v="12"/>
    <n v="8557"/>
    <n v="23.898"/>
    <n v="35863"/>
    <n v="34532"/>
    <n v="35936"/>
    <n v="6276"/>
    <n v="34987"/>
    <n v="23737"/>
    <n v="11249"/>
    <n v="2392"/>
    <n v="34534"/>
    <n v="3501"/>
  </r>
  <r>
    <x v="3"/>
    <x v="13"/>
    <n v="1765"/>
    <n v="28.876000000000001"/>
    <n v="171577"/>
    <n v="150625"/>
    <n v="186137"/>
    <n v="12677"/>
    <n v="154037"/>
    <n v="125263"/>
    <n v="28774"/>
    <n v="6594"/>
    <n v="151435"/>
    <n v="7449"/>
  </r>
  <r>
    <x v="3"/>
    <x v="14"/>
    <n v="86"/>
    <n v="9.8650000000000002"/>
    <n v="34480"/>
    <n v="30104"/>
    <n v="33201"/>
    <n v="4911"/>
    <n v="31620"/>
    <n v="20793"/>
    <n v="10827"/>
    <n v="2721"/>
    <n v="50121"/>
    <n v="2379"/>
  </r>
  <r>
    <x v="3"/>
    <x v="15"/>
    <n v="3663"/>
    <n v="80.774000000000001"/>
    <n v="258418"/>
    <n v="223826"/>
    <n v="277393"/>
    <n v="29854"/>
    <n v="229717"/>
    <n v="165527"/>
    <n v="64190"/>
    <n v="21960"/>
    <n v="186680"/>
    <n v="12337"/>
  </r>
  <r>
    <x v="3"/>
    <x v="16"/>
    <n v="6204"/>
    <n v="56.100999999999999"/>
    <n v="124108"/>
    <n v="113885"/>
    <n v="125152"/>
    <n v="21801"/>
    <n v="117113"/>
    <n v="77670"/>
    <n v="39443"/>
    <n v="7488"/>
    <n v="151457"/>
    <n v="8822"/>
  </r>
  <r>
    <x v="3"/>
    <x v="17"/>
    <n v="860"/>
    <n v="44.604999999999997"/>
    <n v="190568"/>
    <n v="179253"/>
    <n v="207489"/>
    <n v="19870"/>
    <n v="185460"/>
    <n v="153697"/>
    <n v="31763"/>
    <n v="5010"/>
    <n v="181172"/>
    <n v="6604"/>
  </r>
  <r>
    <x v="3"/>
    <x v="18"/>
    <n v="42717"/>
    <n v="177.90700000000001"/>
    <n v="308363"/>
    <n v="288302"/>
    <n v="306517"/>
    <n v="53676"/>
    <n v="292877"/>
    <n v="199340"/>
    <n v="93537"/>
    <n v="21244"/>
    <n v="241778"/>
    <n v="16704"/>
  </r>
  <r>
    <x v="3"/>
    <x v="19"/>
    <n v="3319"/>
    <n v="42.598999999999997"/>
    <n v="268026"/>
    <n v="252317"/>
    <n v="304921"/>
    <n v="17047"/>
    <n v="255181"/>
    <n v="223175"/>
    <n v="32007"/>
    <n v="3736"/>
    <n v="145307"/>
    <n v="8752"/>
  </r>
  <r>
    <x v="3"/>
    <x v="20"/>
    <n v="13773"/>
    <n v="96.722999999999999"/>
    <n v="248485"/>
    <n v="220468"/>
    <n v="254597"/>
    <n v="35981"/>
    <n v="229391"/>
    <n v="166058"/>
    <n v="63333"/>
    <n v="14127"/>
    <n v="170645"/>
    <n v="9947"/>
  </r>
  <r>
    <x v="3"/>
    <x v="21"/>
    <n v="5574"/>
    <n v="123.587"/>
    <n v="307025"/>
    <n v="284575"/>
    <n v="315945"/>
    <n v="51829"/>
    <n v="290847"/>
    <n v="206695"/>
    <n v="84152"/>
    <n v="14527"/>
    <n v="274508"/>
    <n v="17456"/>
  </r>
  <r>
    <x v="3"/>
    <x v="22"/>
    <n v="1126"/>
    <n v="142.55600000000001"/>
    <n v="832894"/>
    <n v="784373"/>
    <n v="868401"/>
    <n v="68832"/>
    <n v="802500"/>
    <n v="660994"/>
    <n v="141506"/>
    <n v="28858"/>
    <n v="509779"/>
    <n v="45875"/>
  </r>
  <r>
    <x v="3"/>
    <x v="23"/>
    <n v="592"/>
    <n v="21.044"/>
    <n v="57697"/>
    <n v="53779"/>
    <n v="58443"/>
    <n v="9323"/>
    <n v="51217"/>
    <n v="35016"/>
    <n v="16201"/>
    <n v="7379"/>
    <n v="71406"/>
    <n v="2903"/>
  </r>
  <r>
    <x v="3"/>
    <x v="24"/>
    <n v="7254"/>
    <n v="26.298999999999999"/>
    <n v="33958"/>
    <n v="30252"/>
    <n v="34239"/>
    <n v="6039"/>
    <n v="31515"/>
    <n v="21970"/>
    <n v="9545"/>
    <n v="1509"/>
    <n v="26432"/>
    <n v="1707"/>
  </r>
  <r>
    <x v="3"/>
    <x v="25"/>
    <n v="8601"/>
    <n v="38.767000000000003"/>
    <n v="55246"/>
    <n v="49704"/>
    <n v="54787"/>
    <n v="11144"/>
    <n v="51605"/>
    <n v="33119"/>
    <n v="18487"/>
    <n v="4695"/>
    <n v="59872"/>
    <n v="4119"/>
  </r>
  <r>
    <x v="3"/>
    <x v="26"/>
    <n v="8446"/>
    <n v="33.494999999999997"/>
    <n v="1175799"/>
    <n v="984369"/>
    <n v="1238627"/>
    <n v="21161"/>
    <n v="986640"/>
    <n v="830389"/>
    <n v="156251"/>
    <n v="114755"/>
    <n v="1462395"/>
    <n v="58984"/>
  </r>
  <r>
    <x v="3"/>
    <x v="27"/>
    <n v="6196"/>
    <n v="54"/>
    <n v="116370"/>
    <n v="104452"/>
    <n v="116903"/>
    <n v="19256"/>
    <n v="106450"/>
    <n v="72162"/>
    <n v="34288"/>
    <n v="5195"/>
    <n v="164745"/>
    <n v="11480"/>
  </r>
  <r>
    <x v="3"/>
    <x v="28"/>
    <n v="472"/>
    <n v="18.332000000000001"/>
    <n v="37733"/>
    <n v="37276"/>
    <n v="36223"/>
    <n v="8392"/>
    <n v="37533"/>
    <n v="21931"/>
    <n v="15603"/>
    <n v="2589"/>
    <n v="87325"/>
    <n v="6048"/>
  </r>
  <r>
    <x v="3"/>
    <x v="29"/>
    <n v="312"/>
    <n v="1.3220000000000001"/>
    <n v="2390"/>
    <n v="2307"/>
    <n v="2287"/>
    <n v="474"/>
    <n v="2327"/>
    <n v="1336"/>
    <n v="990"/>
    <n v="420"/>
    <n v="5165"/>
    <n v="376"/>
  </r>
  <r>
    <x v="3"/>
    <x v="30"/>
    <n v="5335"/>
    <n v="33.186"/>
    <n v="74980"/>
    <n v="63631"/>
    <n v="76528"/>
    <n v="10077"/>
    <n v="65329"/>
    <n v="47564"/>
    <n v="17766"/>
    <n v="2406"/>
    <n v="66804"/>
    <n v="4989"/>
  </r>
  <r>
    <x v="3"/>
    <x v="31"/>
    <n v="77"/>
    <n v="0.67800000000000005"/>
    <n v="1267"/>
    <n v="1237"/>
    <n v="1865"/>
    <n v="314"/>
    <n v="1261"/>
    <n v="1331"/>
    <n v="-71"/>
    <n v="-220"/>
    <n v="5450"/>
    <n v="67"/>
  </r>
  <r>
    <x v="4"/>
    <x v="0"/>
    <n v="380"/>
    <n v="31"/>
    <n v="81166"/>
    <n v="66658"/>
    <n v="100337"/>
    <n v="16884"/>
    <n v="70246"/>
    <n v="39503"/>
    <n v="30743"/>
    <n v="-2842"/>
    <n v="137731"/>
    <n v="8171"/>
  </r>
  <r>
    <x v="4"/>
    <x v="1"/>
    <n v="11"/>
    <n v="19.972000000000001"/>
    <n v="44295"/>
    <n v="44084"/>
    <n v="62203"/>
    <n v="11773"/>
    <n v="45017"/>
    <n v="23252"/>
    <n v="21765"/>
    <n v="-6133"/>
    <n v="94817"/>
    <n v="5052"/>
  </r>
  <r>
    <x v="4"/>
    <x v="2"/>
    <n v="333"/>
    <n v="5.4740000000000002"/>
    <n v="16737"/>
    <n v="14397"/>
    <n v="16156"/>
    <n v="2373"/>
    <n v="15215"/>
    <n v="9962"/>
    <n v="5253"/>
    <n v="1275"/>
    <n v="22120"/>
    <n v="1045"/>
  </r>
  <r>
    <x v="4"/>
    <x v="3"/>
    <n v="30"/>
    <n v="2.2639999999999998"/>
    <n v="4049"/>
    <n v="3973"/>
    <n v="3732"/>
    <n v="998"/>
    <n v="4021"/>
    <n v="2350"/>
    <n v="1670"/>
    <n v="374"/>
    <n v="3676"/>
    <n v="877"/>
  </r>
  <r>
    <x v="4"/>
    <x v="4"/>
    <n v="170041"/>
    <n v="1230"/>
    <n v="4121639"/>
    <n v="3766010"/>
    <n v="4185520"/>
    <n v="458913"/>
    <n v="3884887"/>
    <n v="2964444"/>
    <n v="920443"/>
    <n v="241061"/>
    <n v="2982613"/>
    <n v="208430"/>
  </r>
  <r>
    <x v="4"/>
    <x v="5"/>
    <n v="7313"/>
    <n v="98.54"/>
    <n v="299506"/>
    <n v="237912"/>
    <n v="301530"/>
    <n v="29010"/>
    <n v="254159"/>
    <n v="202955"/>
    <n v="51204"/>
    <n v="9788"/>
    <n v="184760"/>
    <n v="11726"/>
  </r>
  <r>
    <x v="4"/>
    <x v="6"/>
    <n v="1613"/>
    <n v="14.957000000000001"/>
    <n v="64885"/>
    <n v="59116"/>
    <n v="69719"/>
    <n v="7096"/>
    <n v="61209"/>
    <n v="41862"/>
    <n v="19347"/>
    <n v="1464"/>
    <n v="96985"/>
    <n v="3684"/>
  </r>
  <r>
    <x v="4"/>
    <x v="7"/>
    <n v="2520"/>
    <n v="25.448"/>
    <n v="54692"/>
    <n v="48667"/>
    <n v="54929"/>
    <n v="8016"/>
    <n v="49948"/>
    <n v="35665"/>
    <n v="14282"/>
    <n v="2940"/>
    <n v="50462"/>
    <n v="3451"/>
  </r>
  <r>
    <x v="4"/>
    <x v="8"/>
    <n v="11280"/>
    <n v="24.841000000000001"/>
    <n v="16981"/>
    <n v="14402"/>
    <n v="16181"/>
    <n v="3677"/>
    <n v="15161"/>
    <n v="9000"/>
    <n v="6161"/>
    <n v="1581"/>
    <n v="12090"/>
    <n v="778"/>
  </r>
  <r>
    <x v="4"/>
    <x v="9"/>
    <n v="760"/>
    <n v="5.7560000000000002"/>
    <n v="5936"/>
    <n v="5234"/>
    <n v="5879"/>
    <n v="1370"/>
    <n v="5450"/>
    <n v="3452"/>
    <n v="1998"/>
    <n v="278"/>
    <n v="4166"/>
    <n v="613"/>
  </r>
  <r>
    <x v="4"/>
    <x v="10"/>
    <n v="27553"/>
    <n v="54.366"/>
    <n v="89344"/>
    <n v="80439"/>
    <n v="86157"/>
    <n v="9320"/>
    <n v="82749"/>
    <n v="60705"/>
    <n v="22044"/>
    <n v="6617"/>
    <n v="62437"/>
    <n v="4373"/>
  </r>
  <r>
    <x v="4"/>
    <x v="11"/>
    <n v="928"/>
    <n v="18.952000000000002"/>
    <n v="70895"/>
    <n v="63785"/>
    <n v="70836"/>
    <n v="7309"/>
    <n v="65711"/>
    <n v="50673"/>
    <n v="15037"/>
    <n v="3789"/>
    <n v="62853"/>
    <n v="5966"/>
  </r>
  <r>
    <x v="4"/>
    <x v="12"/>
    <n v="8673"/>
    <n v="23.132000000000001"/>
    <n v="39667"/>
    <n v="38289"/>
    <n v="38949"/>
    <n v="6141"/>
    <n v="38752"/>
    <n v="26581"/>
    <n v="12170"/>
    <n v="3026"/>
    <n v="35546"/>
    <n v="3329"/>
  </r>
  <r>
    <x v="4"/>
    <x v="13"/>
    <n v="1761"/>
    <n v="29.295000000000002"/>
    <n v="186573"/>
    <n v="165481"/>
    <n v="194254"/>
    <n v="13365"/>
    <n v="168488"/>
    <n v="131850"/>
    <n v="36638"/>
    <n v="11143"/>
    <n v="152342"/>
    <n v="7315"/>
  </r>
  <r>
    <x v="4"/>
    <x v="14"/>
    <n v="80"/>
    <n v="9.5310000000000006"/>
    <n v="35800"/>
    <n v="31178"/>
    <n v="34521"/>
    <n v="4919"/>
    <n v="33440"/>
    <n v="21608"/>
    <n v="11833"/>
    <n v="3615"/>
    <n v="50718"/>
    <n v="2215"/>
  </r>
  <r>
    <x v="4"/>
    <x v="15"/>
    <n v="3617"/>
    <n v="82.096999999999994"/>
    <n v="282002"/>
    <n v="244425"/>
    <n v="289724"/>
    <n v="31515"/>
    <n v="251632"/>
    <n v="177937"/>
    <n v="73694"/>
    <n v="26281"/>
    <n v="200063"/>
    <n v="15508"/>
  </r>
  <r>
    <x v="4"/>
    <x v="16"/>
    <n v="6157"/>
    <n v="56.795000000000002"/>
    <n v="135144"/>
    <n v="124057"/>
    <n v="133243"/>
    <n v="22719"/>
    <n v="128395"/>
    <n v="84132"/>
    <n v="44263"/>
    <n v="10388"/>
    <n v="152147"/>
    <n v="9783"/>
  </r>
  <r>
    <x v="4"/>
    <x v="17"/>
    <n v="891"/>
    <n v="45.051000000000002"/>
    <n v="199420"/>
    <n v="187138"/>
    <n v="212794"/>
    <n v="20980"/>
    <n v="194653"/>
    <n v="155228"/>
    <n v="39425"/>
    <n v="13699"/>
    <n v="181800"/>
    <n v="8655"/>
  </r>
  <r>
    <x v="4"/>
    <x v="18"/>
    <n v="44281"/>
    <n v="182.834"/>
    <n v="332330"/>
    <n v="311257"/>
    <n v="324103"/>
    <n v="56979"/>
    <n v="319569"/>
    <n v="214456"/>
    <n v="105113"/>
    <n v="27802"/>
    <n v="255417"/>
    <n v="21211"/>
  </r>
  <r>
    <x v="4"/>
    <x v="19"/>
    <n v="3259"/>
    <n v="42.149000000000001"/>
    <n v="296432"/>
    <n v="284535"/>
    <n v="326194"/>
    <n v="17601"/>
    <n v="287384"/>
    <n v="251477"/>
    <n v="35907"/>
    <n v="8826"/>
    <n v="156227"/>
    <n v="11367"/>
  </r>
  <r>
    <x v="4"/>
    <x v="20"/>
    <n v="13288"/>
    <n v="99.861999999999995"/>
    <n v="276711"/>
    <n v="244854"/>
    <n v="279436"/>
    <n v="38410"/>
    <n v="256157"/>
    <n v="184334"/>
    <n v="71823"/>
    <n v="18287"/>
    <n v="176471"/>
    <n v="11385"/>
  </r>
  <r>
    <x v="4"/>
    <x v="21"/>
    <n v="5371"/>
    <n v="124.83499999999999"/>
    <n v="327175"/>
    <n v="301969"/>
    <n v="326013"/>
    <n v="54499"/>
    <n v="314161"/>
    <n v="221785"/>
    <n v="92376"/>
    <n v="20901"/>
    <n v="292878"/>
    <n v="19371"/>
  </r>
  <r>
    <x v="4"/>
    <x v="22"/>
    <n v="1125"/>
    <n v="148.50899999999999"/>
    <n v="993344"/>
    <n v="939178"/>
    <n v="1010458"/>
    <n v="74421"/>
    <n v="961828"/>
    <n v="787882"/>
    <n v="173946"/>
    <n v="47361"/>
    <n v="567937"/>
    <n v="50689"/>
  </r>
  <r>
    <x v="4"/>
    <x v="23"/>
    <n v="650"/>
    <n v="22.414000000000001"/>
    <n v="60446"/>
    <n v="58172"/>
    <n v="61739"/>
    <n v="10332"/>
    <n v="60050"/>
    <n v="41084"/>
    <n v="18967"/>
    <n v="5750"/>
    <n v="74159"/>
    <n v="3533"/>
  </r>
  <r>
    <x v="4"/>
    <x v="24"/>
    <n v="6783"/>
    <n v="25.972000000000001"/>
    <n v="36369"/>
    <n v="32990"/>
    <n v="35850"/>
    <n v="6298"/>
    <n v="34014"/>
    <n v="23659"/>
    <n v="10355"/>
    <n v="1960"/>
    <n v="26766"/>
    <n v="2026"/>
  </r>
  <r>
    <x v="4"/>
    <x v="25"/>
    <n v="8778"/>
    <n v="39.587000000000003"/>
    <n v="59813"/>
    <n v="53814"/>
    <n v="58804"/>
    <n v="11571"/>
    <n v="56182"/>
    <n v="36612"/>
    <n v="19571"/>
    <n v="4641"/>
    <n v="64756"/>
    <n v="5642"/>
  </r>
  <r>
    <x v="4"/>
    <x v="26"/>
    <n v="10414"/>
    <n v="33.848999999999997"/>
    <n v="1067855"/>
    <n v="868498"/>
    <n v="1122490"/>
    <n v="21154"/>
    <n v="874386"/>
    <n v="733107"/>
    <n v="141279"/>
    <n v="51922"/>
    <n v="1484801"/>
    <n v="57218"/>
  </r>
  <r>
    <x v="4"/>
    <x v="27"/>
    <n v="6231"/>
    <n v="53"/>
    <n v="120490"/>
    <n v="108589"/>
    <n v="120646"/>
    <n v="19463"/>
    <n v="109201"/>
    <n v="73821"/>
    <n v="35380"/>
    <n v="7019"/>
    <n v="166428"/>
    <n v="10459"/>
  </r>
  <r>
    <x v="4"/>
    <x v="28"/>
    <n v="530"/>
    <n v="18.405999999999999"/>
    <n v="39336"/>
    <n v="38991"/>
    <n v="37770"/>
    <n v="8562"/>
    <n v="39226"/>
    <n v="23317"/>
    <n v="15909"/>
    <n v="2810"/>
    <n v="89323"/>
    <n v="5065"/>
  </r>
  <r>
    <x v="4"/>
    <x v="29"/>
    <n v="301"/>
    <n v="1.2569999999999999"/>
    <n v="2215"/>
    <n v="2139"/>
    <n v="2168"/>
    <n v="463"/>
    <n v="2155"/>
    <n v="1192"/>
    <n v="962"/>
    <n v="368"/>
    <n v="5510"/>
    <n v="200"/>
  </r>
  <r>
    <x v="4"/>
    <x v="30"/>
    <n v="5329"/>
    <n v="32.493000000000002"/>
    <n v="75132"/>
    <n v="63670"/>
    <n v="76091"/>
    <n v="10106"/>
    <n v="66076"/>
    <n v="47640"/>
    <n v="18436"/>
    <n v="3362"/>
    <n v="68847"/>
    <n v="5132"/>
  </r>
  <r>
    <x v="4"/>
    <x v="31"/>
    <n v="71"/>
    <n v="0.71499999999999997"/>
    <n v="3807"/>
    <n v="3790"/>
    <n v="4617"/>
    <n v="332"/>
    <n v="1744"/>
    <n v="1672"/>
    <n v="73"/>
    <n v="479"/>
    <n v="2749"/>
    <n v="62"/>
  </r>
  <r>
    <x v="5"/>
    <x v="0"/>
    <n v="376"/>
    <n v="30"/>
    <n v="84240"/>
    <n v="64211"/>
    <n v="100367"/>
    <n v="16224"/>
    <n v="66774"/>
    <n v="37562"/>
    <n v="29211"/>
    <n v="-4"/>
    <n v="129953"/>
    <n v="6798"/>
  </r>
  <r>
    <x v="5"/>
    <x v="1"/>
    <n v="12"/>
    <n v="18.716000000000001"/>
    <n v="43046"/>
    <n v="41389"/>
    <n v="56872"/>
    <n v="10948"/>
    <n v="41317"/>
    <n v="20554"/>
    <n v="20763"/>
    <n v="-2293"/>
    <n v="82474"/>
    <n v="4263"/>
  </r>
  <r>
    <x v="5"/>
    <x v="2"/>
    <n v="318"/>
    <n v="5.4889999999999999"/>
    <n v="17269"/>
    <n v="15668"/>
    <n v="16235"/>
    <n v="2486"/>
    <n v="16737"/>
    <n v="10793"/>
    <n v="5943"/>
    <n v="1731"/>
    <n v="22833"/>
    <n v="1669"/>
  </r>
  <r>
    <x v="5"/>
    <x v="3"/>
    <n v="40"/>
    <n v="2.2749999999999999"/>
    <n v="3853"/>
    <n v="3753"/>
    <n v="3577"/>
    <n v="1022"/>
    <n v="3785"/>
    <n v="2133"/>
    <n v="1652"/>
    <n v="371"/>
    <n v="4738"/>
    <n v="225"/>
  </r>
  <r>
    <x v="5"/>
    <x v="4"/>
    <n v="172054"/>
    <n v="1265"/>
    <n v="4281904"/>
    <n v="3906959"/>
    <n v="4350819"/>
    <n v="486971"/>
    <n v="4016817"/>
    <n v="3050111"/>
    <n v="966705"/>
    <n v="264691"/>
    <n v="3065726"/>
    <n v="220054"/>
  </r>
  <r>
    <x v="5"/>
    <x v="5"/>
    <n v="7436"/>
    <n v="101.586"/>
    <n v="298893"/>
    <n v="237120"/>
    <n v="300907"/>
    <n v="30705"/>
    <n v="253235"/>
    <n v="199855"/>
    <n v="53380"/>
    <n v="9829"/>
    <n v="184738"/>
    <n v="13513"/>
  </r>
  <r>
    <x v="5"/>
    <x v="6"/>
    <n v="1815"/>
    <n v="15.301"/>
    <n v="66830"/>
    <n v="60091"/>
    <n v="66908"/>
    <n v="7316"/>
    <n v="62919"/>
    <n v="42454"/>
    <n v="20465"/>
    <n v="5997"/>
    <n v="97854"/>
    <n v="4978"/>
  </r>
  <r>
    <x v="5"/>
    <x v="7"/>
    <n v="2424"/>
    <n v="26.073"/>
    <n v="55817"/>
    <n v="48850"/>
    <n v="56897"/>
    <n v="8410"/>
    <n v="49976"/>
    <n v="36159"/>
    <n v="13817"/>
    <n v="2706"/>
    <n v="54175"/>
    <n v="3338"/>
  </r>
  <r>
    <x v="5"/>
    <x v="8"/>
    <n v="11739"/>
    <n v="25.716999999999999"/>
    <n v="18231"/>
    <n v="15079"/>
    <n v="17399"/>
    <n v="3861"/>
    <n v="16033"/>
    <n v="9471"/>
    <n v="6562"/>
    <n v="1669"/>
    <n v="12568"/>
    <n v="686"/>
  </r>
  <r>
    <x v="5"/>
    <x v="9"/>
    <n v="719"/>
    <n v="5.6390000000000002"/>
    <n v="6062"/>
    <n v="5318"/>
    <n v="5871"/>
    <n v="1437"/>
    <n v="5564"/>
    <n v="3415"/>
    <n v="2149"/>
    <n v="462"/>
    <n v="4155"/>
    <n v="212"/>
  </r>
  <r>
    <x v="5"/>
    <x v="10"/>
    <n v="27672"/>
    <n v="54.29"/>
    <n v="92675"/>
    <n v="83949"/>
    <n v="89054"/>
    <n v="9829"/>
    <n v="86301"/>
    <n v="63158"/>
    <n v="23143"/>
    <n v="7293"/>
    <n v="62189"/>
    <n v="6689"/>
  </r>
  <r>
    <x v="5"/>
    <x v="11"/>
    <n v="950"/>
    <n v="20.102"/>
    <n v="77825"/>
    <n v="69883"/>
    <n v="77579"/>
    <n v="7970"/>
    <n v="71562"/>
    <n v="54961"/>
    <n v="16601"/>
    <n v="4525"/>
    <n v="67625"/>
    <n v="5630"/>
  </r>
  <r>
    <x v="5"/>
    <x v="12"/>
    <n v="8773"/>
    <n v="23.224"/>
    <n v="41550"/>
    <n v="39401"/>
    <n v="40325"/>
    <n v="6315"/>
    <n v="39967"/>
    <n v="27212"/>
    <n v="12755"/>
    <n v="3623"/>
    <n v="35757"/>
    <n v="2955"/>
  </r>
  <r>
    <x v="5"/>
    <x v="13"/>
    <n v="1762"/>
    <n v="29.815000000000001"/>
    <n v="171392"/>
    <n v="151676"/>
    <n v="170313"/>
    <n v="14028"/>
    <n v="153766"/>
    <n v="111799"/>
    <n v="41967"/>
    <n v="16474"/>
    <n v="154711"/>
    <n v="11468"/>
  </r>
  <r>
    <x v="5"/>
    <x v="14"/>
    <n v="78"/>
    <n v="9.3759999999999994"/>
    <n v="36426"/>
    <n v="32077"/>
    <n v="37009"/>
    <n v="4822"/>
    <n v="33785"/>
    <n v="22817"/>
    <n v="10968"/>
    <n v="3177"/>
    <n v="43774"/>
    <n v="3145"/>
  </r>
  <r>
    <x v="5"/>
    <x v="15"/>
    <n v="3572"/>
    <n v="86.578000000000003"/>
    <n v="297876"/>
    <n v="257123"/>
    <n v="309708"/>
    <n v="34332"/>
    <n v="264210"/>
    <n v="184430"/>
    <n v="79780"/>
    <n v="29402"/>
    <n v="209223"/>
    <n v="14944"/>
  </r>
  <r>
    <x v="5"/>
    <x v="16"/>
    <n v="6107"/>
    <n v="58.841999999999999"/>
    <n v="141907"/>
    <n v="130418"/>
    <n v="138467"/>
    <n v="24332"/>
    <n v="134766"/>
    <n v="86892"/>
    <n v="47874"/>
    <n v="11884"/>
    <n v="154312"/>
    <n v="10158"/>
  </r>
  <r>
    <x v="5"/>
    <x v="17"/>
    <n v="927"/>
    <n v="45.314"/>
    <n v="192275"/>
    <n v="181216"/>
    <n v="206216"/>
    <n v="21479"/>
    <n v="182924"/>
    <n v="145680"/>
    <n v="37244"/>
    <n v="5328"/>
    <n v="158478"/>
    <n v="8934"/>
  </r>
  <r>
    <x v="5"/>
    <x v="18"/>
    <n v="44931"/>
    <n v="189.31899999999999"/>
    <n v="354010"/>
    <n v="331717"/>
    <n v="344629"/>
    <n v="61818"/>
    <n v="339418"/>
    <n v="225915"/>
    <n v="113503"/>
    <n v="29153"/>
    <n v="273633"/>
    <n v="25868"/>
  </r>
  <r>
    <x v="5"/>
    <x v="19"/>
    <n v="3244"/>
    <n v="43.389000000000003"/>
    <n v="308162"/>
    <n v="296516"/>
    <n v="339098"/>
    <n v="18602"/>
    <n v="299958"/>
    <n v="265832"/>
    <n v="34126"/>
    <n v="6210"/>
    <n v="161243"/>
    <n v="8615"/>
  </r>
  <r>
    <x v="5"/>
    <x v="20"/>
    <n v="12689"/>
    <n v="101.253"/>
    <n v="292622"/>
    <n v="261920"/>
    <n v="297592"/>
    <n v="40754"/>
    <n v="271830"/>
    <n v="197274"/>
    <n v="74556"/>
    <n v="20060"/>
    <n v="180042"/>
    <n v="10626"/>
  </r>
  <r>
    <x v="5"/>
    <x v="21"/>
    <n v="5194"/>
    <n v="127.776"/>
    <n v="340118"/>
    <n v="313111"/>
    <n v="340346"/>
    <n v="57262"/>
    <n v="321752"/>
    <n v="228701"/>
    <n v="93051"/>
    <n v="19880"/>
    <n v="300274"/>
    <n v="19371"/>
  </r>
  <r>
    <x v="5"/>
    <x v="22"/>
    <n v="1105"/>
    <n v="159.126"/>
    <n v="1112577"/>
    <n v="1052660"/>
    <n v="1136675"/>
    <n v="81883"/>
    <n v="1075349"/>
    <n v="885625"/>
    <n v="189724"/>
    <n v="64667"/>
    <n v="615179"/>
    <n v="52291"/>
  </r>
  <r>
    <x v="5"/>
    <x v="23"/>
    <n v="671"/>
    <n v="23.103999999999999"/>
    <n v="64397"/>
    <n v="61185"/>
    <n v="69382"/>
    <n v="10923"/>
    <n v="64023"/>
    <n v="42606"/>
    <n v="21417"/>
    <n v="4915"/>
    <n v="73781"/>
    <n v="3644"/>
  </r>
  <r>
    <x v="5"/>
    <x v="24"/>
    <n v="6419"/>
    <n v="26.140999999999998"/>
    <n v="39256"/>
    <n v="34819"/>
    <n v="38545"/>
    <n v="6638"/>
    <n v="35950"/>
    <n v="24676"/>
    <n v="11274"/>
    <n v="2260"/>
    <n v="28796"/>
    <n v="2215"/>
  </r>
  <r>
    <x v="5"/>
    <x v="25"/>
    <n v="8952"/>
    <n v="39.963999999999999"/>
    <n v="63106"/>
    <n v="57987"/>
    <n v="62116"/>
    <n v="12244"/>
    <n v="60389"/>
    <n v="40463"/>
    <n v="19926"/>
    <n v="4813"/>
    <n v="64826"/>
    <n v="5827"/>
  </r>
  <r>
    <x v="5"/>
    <x v="32"/>
    <n v="14843"/>
    <n v="50.484999999999999"/>
    <n v="108180"/>
    <n v="91960"/>
    <n v="105829"/>
    <n v="19908"/>
    <n v="95544"/>
    <n v="61035"/>
    <n v="34509"/>
    <n v="7629"/>
    <n v="86948"/>
    <n v="3528"/>
  </r>
  <r>
    <x v="5"/>
    <x v="26"/>
    <n v="10996"/>
    <n v="34.536000000000001"/>
    <n v="1116456"/>
    <n v="882472"/>
    <n v="1192071"/>
    <n v="20879"/>
    <n v="888798"/>
    <n v="749795"/>
    <n v="139003"/>
    <n v="57362"/>
    <n v="1456329"/>
    <n v="57702"/>
  </r>
  <r>
    <x v="5"/>
    <x v="27"/>
    <n v="6164"/>
    <n v="53"/>
    <n v="115688"/>
    <n v="106006"/>
    <n v="116352"/>
    <n v="20010"/>
    <n v="108191"/>
    <n v="72394"/>
    <n v="35797"/>
    <n v="6342"/>
    <n v="171905"/>
    <n v="11109"/>
  </r>
  <r>
    <x v="5"/>
    <x v="28"/>
    <n v="559"/>
    <n v="18.382999999999999"/>
    <n v="40772"/>
    <n v="40337"/>
    <n v="39030"/>
    <n v="8788"/>
    <n v="40612"/>
    <n v="24094"/>
    <n v="16518"/>
    <n v="2980"/>
    <n v="90534"/>
    <n v="5233"/>
  </r>
  <r>
    <x v="5"/>
    <x v="29"/>
    <n v="282"/>
    <n v="1.258"/>
    <n v="2121"/>
    <n v="2054"/>
    <n v="2014"/>
    <n v="487"/>
    <n v="2065"/>
    <n v="1037"/>
    <n v="1028"/>
    <n v="167"/>
    <n v="4979"/>
    <n v="323"/>
  </r>
  <r>
    <x v="5"/>
    <x v="30"/>
    <n v="5258"/>
    <n v="32.539000000000001"/>
    <n v="71632"/>
    <n v="62467"/>
    <n v="72965"/>
    <n v="10391"/>
    <n v="64358"/>
    <n v="45580"/>
    <n v="18778"/>
    <n v="3038"/>
    <n v="73809"/>
    <n v="5409"/>
  </r>
  <r>
    <x v="5"/>
    <x v="31"/>
    <n v="65"/>
    <n v="0.73299999999999998"/>
    <n v="1162"/>
    <n v="1148"/>
    <n v="2343"/>
    <n v="344"/>
    <n v="1156"/>
    <n v="1684"/>
    <n v="-527"/>
    <n v="158"/>
    <n v="2582"/>
    <n v="145"/>
  </r>
  <r>
    <x v="6"/>
    <x v="0"/>
    <n v="389"/>
    <n v="28"/>
    <n v="77441"/>
    <n v="58241"/>
    <n v="81956"/>
    <n v="15095"/>
    <n v="59096"/>
    <n v="32890"/>
    <n v="26207"/>
    <n v="4562"/>
    <n v="126735"/>
    <n v="6256"/>
  </r>
  <r>
    <x v="6"/>
    <x v="1"/>
    <n v="12"/>
    <n v="17.298999999999999"/>
    <n v="37626"/>
    <n v="37382"/>
    <n v="40191"/>
    <n v="9940"/>
    <n v="36714"/>
    <n v="17999"/>
    <n v="18714"/>
    <n v="2627"/>
    <n v="80981"/>
    <n v="3697"/>
  </r>
  <r>
    <x v="6"/>
    <x v="2"/>
    <n v="324"/>
    <n v="5.4829999999999997"/>
    <n v="17048"/>
    <n v="15163"/>
    <n v="16206"/>
    <n v="2595"/>
    <n v="16158"/>
    <n v="10369"/>
    <n v="5789"/>
    <n v="1454"/>
    <n v="23229"/>
    <n v="1676"/>
  </r>
  <r>
    <x v="6"/>
    <x v="3"/>
    <n v="47"/>
    <n v="2.0640000000000001"/>
    <n v="2972"/>
    <n v="2876"/>
    <n v="2892"/>
    <n v="892"/>
    <n v="2932"/>
    <n v="1667"/>
    <n v="1265"/>
    <n v="182"/>
    <n v="4487"/>
    <n v="172"/>
  </r>
  <r>
    <x v="6"/>
    <x v="4"/>
    <n v="172640"/>
    <n v="1291"/>
    <n v="4347622"/>
    <n v="3963739"/>
    <n v="4404536"/>
    <n v="522315"/>
    <n v="4075554"/>
    <n v="3079113"/>
    <n v="996441"/>
    <n v="246322"/>
    <n v="3235919"/>
    <n v="215652"/>
  </r>
  <r>
    <x v="6"/>
    <x v="5"/>
    <n v="7628"/>
    <n v="101.042"/>
    <n v="288727"/>
    <n v="229956"/>
    <n v="291701"/>
    <n v="32508"/>
    <n v="246023"/>
    <n v="191806"/>
    <n v="54216"/>
    <n v="11925"/>
    <n v="192649"/>
    <n v="14132"/>
  </r>
  <r>
    <x v="6"/>
    <x v="6"/>
    <n v="2052"/>
    <n v="15.736000000000001"/>
    <n v="67334"/>
    <n v="60051"/>
    <n v="69172"/>
    <n v="7642"/>
    <n v="62740"/>
    <n v="41732"/>
    <n v="21008"/>
    <n v="4865"/>
    <n v="99951"/>
    <n v="4674"/>
  </r>
  <r>
    <x v="6"/>
    <x v="7"/>
    <n v="2337"/>
    <n v="26.298999999999999"/>
    <n v="56521"/>
    <n v="49966"/>
    <n v="57025"/>
    <n v="8846"/>
    <n v="51092"/>
    <n v="36777"/>
    <n v="14315"/>
    <n v="2734"/>
    <n v="56463"/>
    <n v="3411"/>
  </r>
  <r>
    <x v="6"/>
    <x v="8"/>
    <n v="12290"/>
    <n v="25.859000000000002"/>
    <n v="18744"/>
    <n v="15058"/>
    <n v="17936"/>
    <n v="4150"/>
    <n v="16192"/>
    <n v="9594"/>
    <n v="6598"/>
    <n v="1668"/>
    <n v="13612"/>
    <n v="1041"/>
  </r>
  <r>
    <x v="6"/>
    <x v="9"/>
    <n v="679"/>
    <n v="5.7619999999999996"/>
    <n v="6120"/>
    <n v="5433"/>
    <n v="5888"/>
    <n v="1571"/>
    <n v="5702"/>
    <n v="3341"/>
    <n v="2361"/>
    <n v="441"/>
    <n v="4810"/>
    <n v="443"/>
  </r>
  <r>
    <x v="6"/>
    <x v="10"/>
    <n v="27474"/>
    <n v="53.615000000000002"/>
    <n v="94267"/>
    <n v="85734"/>
    <n v="90198"/>
    <n v="10479"/>
    <n v="87923"/>
    <n v="64551"/>
    <n v="23372"/>
    <n v="8139"/>
    <n v="66354"/>
    <n v="4141"/>
  </r>
  <r>
    <x v="6"/>
    <x v="11"/>
    <n v="953"/>
    <n v="20.605"/>
    <n v="79073"/>
    <n v="70522"/>
    <n v="77052"/>
    <n v="8501"/>
    <n v="72069"/>
    <n v="53459"/>
    <n v="18610"/>
    <n v="5722"/>
    <n v="69646"/>
    <n v="4361"/>
  </r>
  <r>
    <x v="6"/>
    <x v="12"/>
    <n v="8969"/>
    <n v="23.951000000000001"/>
    <n v="39649"/>
    <n v="37257"/>
    <n v="38601"/>
    <n v="6897"/>
    <n v="37941"/>
    <n v="25528"/>
    <n v="12413"/>
    <n v="3166"/>
    <n v="34624"/>
    <n v="2542"/>
  </r>
  <r>
    <x v="6"/>
    <x v="13"/>
    <n v="1754"/>
    <n v="30.253"/>
    <n v="165843"/>
    <n v="134176"/>
    <n v="177136"/>
    <n v="14926"/>
    <n v="137646"/>
    <n v="103542"/>
    <n v="34104"/>
    <n v="15142"/>
    <n v="171483"/>
    <n v="14371"/>
  </r>
  <r>
    <x v="6"/>
    <x v="14"/>
    <n v="87"/>
    <n v="9.9060000000000006"/>
    <n v="37122"/>
    <n v="31682"/>
    <n v="35583"/>
    <n v="5179"/>
    <n v="34156"/>
    <n v="22359"/>
    <n v="11796"/>
    <n v="3878"/>
    <n v="48116"/>
    <n v="2364"/>
  </r>
  <r>
    <x v="6"/>
    <x v="15"/>
    <n v="3527"/>
    <n v="90.572000000000003"/>
    <n v="304103"/>
    <n v="264551"/>
    <n v="311552"/>
    <n v="37883"/>
    <n v="271816"/>
    <n v="187847"/>
    <n v="83970"/>
    <n v="29648"/>
    <n v="228049"/>
    <n v="15208"/>
  </r>
  <r>
    <x v="6"/>
    <x v="16"/>
    <n v="6001"/>
    <n v="58.649000000000001"/>
    <n v="141119"/>
    <n v="129941"/>
    <n v="137831"/>
    <n v="25470"/>
    <n v="133483"/>
    <n v="85719"/>
    <n v="47763"/>
    <n v="13416"/>
    <n v="155438"/>
    <n v="9338"/>
  </r>
  <r>
    <x v="6"/>
    <x v="17"/>
    <n v="939"/>
    <n v="45.256999999999998"/>
    <n v="181272"/>
    <n v="170279"/>
    <n v="195899"/>
    <n v="22019"/>
    <n v="174560"/>
    <n v="138168"/>
    <n v="36393"/>
    <n v="5860"/>
    <n v="161248"/>
    <n v="7166"/>
  </r>
  <r>
    <x v="6"/>
    <x v="18"/>
    <n v="44939"/>
    <n v="192.26599999999999"/>
    <n v="358741"/>
    <n v="335080"/>
    <n v="349976"/>
    <n v="65969"/>
    <n v="342299"/>
    <n v="224154"/>
    <n v="118145"/>
    <n v="26505"/>
    <n v="288960"/>
    <n v="25101"/>
  </r>
  <r>
    <x v="6"/>
    <x v="19"/>
    <n v="3220"/>
    <n v="46.445999999999998"/>
    <n v="314481"/>
    <n v="303054"/>
    <n v="342148"/>
    <n v="20730"/>
    <n v="307582"/>
    <n v="271100"/>
    <n v="36482"/>
    <n v="4617"/>
    <n v="176963"/>
    <n v="11063"/>
  </r>
  <r>
    <x v="6"/>
    <x v="20"/>
    <n v="11985"/>
    <n v="103.283"/>
    <n v="288781"/>
    <n v="260313"/>
    <n v="292645"/>
    <n v="43501"/>
    <n v="268791"/>
    <n v="194591"/>
    <n v="74200"/>
    <n v="16705"/>
    <n v="188470"/>
    <n v="11518"/>
  </r>
  <r>
    <x v="6"/>
    <x v="21"/>
    <n v="4919"/>
    <n v="127.70099999999999"/>
    <n v="339251"/>
    <n v="312646"/>
    <n v="344019"/>
    <n v="59676"/>
    <n v="321010"/>
    <n v="229753"/>
    <n v="91257"/>
    <n v="13288"/>
    <n v="315990"/>
    <n v="17327"/>
  </r>
  <r>
    <x v="6"/>
    <x v="22"/>
    <n v="1087"/>
    <n v="168.4"/>
    <n v="1213178"/>
    <n v="1152296"/>
    <n v="1216459"/>
    <n v="90978"/>
    <n v="1174861"/>
    <n v="961686"/>
    <n v="213175"/>
    <n v="59332"/>
    <n v="655916"/>
    <n v="51252"/>
  </r>
  <r>
    <x v="6"/>
    <x v="23"/>
    <n v="734"/>
    <n v="23.661999999999999"/>
    <n v="65094"/>
    <n v="62151"/>
    <n v="66468"/>
    <n v="11819"/>
    <n v="64079"/>
    <n v="43511"/>
    <n v="20567"/>
    <n v="5591"/>
    <n v="74871"/>
    <n v="2729"/>
  </r>
  <r>
    <x v="6"/>
    <x v="24"/>
    <n v="6000"/>
    <n v="25.693000000000001"/>
    <n v="41145"/>
    <n v="36851"/>
    <n v="40216"/>
    <n v="7182"/>
    <n v="38043"/>
    <n v="26249"/>
    <n v="11794"/>
    <n v="2541"/>
    <n v="29705"/>
    <n v="2050"/>
  </r>
  <r>
    <x v="6"/>
    <x v="25"/>
    <n v="8918"/>
    <n v="40.615000000000002"/>
    <n v="66192"/>
    <n v="60680"/>
    <n v="64333"/>
    <n v="13215"/>
    <n v="63245"/>
    <n v="41457"/>
    <n v="21788"/>
    <n v="5828"/>
    <n v="69981"/>
    <n v="5293"/>
  </r>
  <r>
    <x v="6"/>
    <x v="32"/>
    <n v="16114"/>
    <n v="52.323999999999998"/>
    <n v="113039"/>
    <n v="96861"/>
    <n v="110837"/>
    <n v="21118"/>
    <n v="99709"/>
    <n v="65161"/>
    <n v="34548"/>
    <n v="8702"/>
    <n v="96371"/>
    <n v="4321"/>
  </r>
  <r>
    <x v="6"/>
    <x v="26"/>
    <n v="11101"/>
    <n v="34.774000000000001"/>
    <n v="989019"/>
    <n v="796491"/>
    <n v="1096297"/>
    <n v="22209"/>
    <n v="807215"/>
    <n v="668140"/>
    <n v="139074"/>
    <n v="51364"/>
    <n v="1369624"/>
    <n v="49328"/>
  </r>
  <r>
    <x v="6"/>
    <x v="27"/>
    <n v="6415"/>
    <n v="54"/>
    <n v="114539"/>
    <n v="104452"/>
    <n v="114413"/>
    <n v="20877"/>
    <n v="107026"/>
    <n v="69827"/>
    <n v="37199"/>
    <n v="6696"/>
    <n v="179405"/>
    <n v="10957"/>
  </r>
  <r>
    <x v="6"/>
    <x v="28"/>
    <n v="590"/>
    <n v="18.513999999999999"/>
    <n v="41990"/>
    <n v="41603"/>
    <n v="40374"/>
    <n v="9049"/>
    <n v="41806"/>
    <n v="25137"/>
    <n v="16669"/>
    <n v="2902"/>
    <n v="94805"/>
    <n v="5865"/>
  </r>
  <r>
    <x v="6"/>
    <x v="29"/>
    <n v="261"/>
    <n v="1.403"/>
    <n v="2364"/>
    <n v="2294"/>
    <n v="2330"/>
    <n v="597"/>
    <n v="2309"/>
    <n v="1228"/>
    <n v="1081"/>
    <n v="130"/>
    <n v="5208"/>
    <n v="344"/>
  </r>
  <r>
    <x v="6"/>
    <x v="30"/>
    <n v="5502"/>
    <n v="33.213000000000001"/>
    <n v="69324"/>
    <n v="59717"/>
    <n v="70405"/>
    <n v="10889"/>
    <n v="62062"/>
    <n v="42705"/>
    <n v="19357"/>
    <n v="3689"/>
    <n v="76836"/>
    <n v="4583"/>
  </r>
  <r>
    <x v="6"/>
    <x v="31"/>
    <n v="62"/>
    <n v="0.74399999999999999"/>
    <n v="860"/>
    <n v="838"/>
    <n v="1303"/>
    <n v="342"/>
    <n v="850"/>
    <n v="757"/>
    <n v="93"/>
    <n v="-25"/>
    <n v="2557"/>
    <n v="165"/>
  </r>
  <r>
    <x v="7"/>
    <x v="0"/>
    <n v="403"/>
    <n v="26"/>
    <n v="96162"/>
    <n v="61766"/>
    <n v="94988"/>
    <n v="14841"/>
    <n v="64486"/>
    <n v="35213"/>
    <n v="29272"/>
    <n v="8153"/>
    <n v="120932"/>
    <n v="6052"/>
  </r>
  <r>
    <x v="7"/>
    <x v="1"/>
    <n v="10"/>
    <n v="15.138"/>
    <n v="41061"/>
    <n v="39972"/>
    <n v="37533"/>
    <n v="9436"/>
    <n v="41052"/>
    <n v="19390"/>
    <n v="21662"/>
    <n v="6312"/>
    <n v="73164"/>
    <n v="2860"/>
  </r>
  <r>
    <x v="7"/>
    <x v="2"/>
    <n v="337"/>
    <n v="5.5060000000000002"/>
    <n v="18248"/>
    <n v="16066"/>
    <n v="17229"/>
    <n v="2709"/>
    <n v="16956"/>
    <n v="10732"/>
    <n v="6225"/>
    <n v="1768"/>
    <n v="23746"/>
    <n v="1724"/>
  </r>
  <r>
    <x v="7"/>
    <x v="3"/>
    <n v="50"/>
    <n v="2.15"/>
    <n v="3162"/>
    <n v="3101"/>
    <n v="3159"/>
    <n v="1009"/>
    <n v="3145"/>
    <n v="1810"/>
    <n v="1335"/>
    <n v="170"/>
    <n v="4480"/>
    <n v="361"/>
  </r>
  <r>
    <x v="7"/>
    <x v="4"/>
    <n v="175894"/>
    <n v="1319"/>
    <n v="4688815"/>
    <n v="4257016"/>
    <n v="4798944"/>
    <n v="571557"/>
    <n v="4386790"/>
    <n v="3342052"/>
    <n v="1044739"/>
    <n v="257082"/>
    <n v="3425193"/>
    <n v="242651"/>
  </r>
  <r>
    <x v="7"/>
    <x v="5"/>
    <n v="8087"/>
    <n v="101.459"/>
    <n v="299718"/>
    <n v="239737"/>
    <n v="304337"/>
    <n v="35055"/>
    <n v="256153"/>
    <n v="200031"/>
    <n v="56123"/>
    <n v="9149"/>
    <n v="199193"/>
    <n v="15259"/>
  </r>
  <r>
    <x v="7"/>
    <x v="6"/>
    <n v="2237"/>
    <n v="16.423999999999999"/>
    <n v="71189"/>
    <n v="61393"/>
    <n v="71080"/>
    <n v="8404"/>
    <n v="65217"/>
    <n v="42745"/>
    <n v="22472"/>
    <n v="6028"/>
    <n v="101177"/>
    <n v="4919"/>
  </r>
  <r>
    <x v="7"/>
    <x v="7"/>
    <n v="2320"/>
    <n v="25.7"/>
    <n v="54321"/>
    <n v="49126"/>
    <n v="55477"/>
    <n v="9332"/>
    <n v="50240"/>
    <n v="35794"/>
    <n v="14446"/>
    <n v="2849"/>
    <n v="52274"/>
    <n v="3310"/>
  </r>
  <r>
    <x v="7"/>
    <x v="8"/>
    <n v="12917"/>
    <n v="26.420999999999999"/>
    <n v="20290"/>
    <n v="15947"/>
    <n v="19290"/>
    <n v="4448"/>
    <n v="17259"/>
    <n v="10037"/>
    <n v="7222"/>
    <n v="1972"/>
    <n v="14221"/>
    <n v="717"/>
  </r>
  <r>
    <x v="7"/>
    <x v="9"/>
    <n v="659"/>
    <n v="5.6689999999999996"/>
    <n v="5898"/>
    <n v="5438"/>
    <n v="5932"/>
    <n v="1693"/>
    <n v="5664"/>
    <n v="3354"/>
    <n v="2310"/>
    <n v="320"/>
    <n v="4878"/>
    <n v="535"/>
  </r>
  <r>
    <x v="7"/>
    <x v="10"/>
    <n v="28650"/>
    <n v="53.762"/>
    <n v="97097"/>
    <n v="88049"/>
    <n v="93301"/>
    <n v="11058"/>
    <n v="90366"/>
    <n v="65439"/>
    <n v="24927"/>
    <n v="8433"/>
    <n v="69124"/>
    <n v="4545"/>
  </r>
  <r>
    <x v="7"/>
    <x v="11"/>
    <n v="986"/>
    <n v="21.152999999999999"/>
    <n v="84392"/>
    <n v="75704"/>
    <n v="83455"/>
    <n v="9542"/>
    <n v="77929"/>
    <n v="57619"/>
    <n v="20309"/>
    <n v="6093"/>
    <n v="79374"/>
    <n v="8563"/>
  </r>
  <r>
    <x v="7"/>
    <x v="12"/>
    <n v="9136"/>
    <n v="24.152999999999999"/>
    <n v="40684"/>
    <n v="38250"/>
    <n v="41050"/>
    <n v="7233"/>
    <n v="38987"/>
    <n v="26284"/>
    <n v="12703"/>
    <n v="2466"/>
    <n v="34306"/>
    <n v="2984"/>
  </r>
  <r>
    <x v="7"/>
    <x v="13"/>
    <n v="1793"/>
    <n v="31.413"/>
    <n v="191745"/>
    <n v="169831"/>
    <n v="187112"/>
    <n v="16449"/>
    <n v="173200"/>
    <n v="123205"/>
    <n v="49996"/>
    <n v="22655"/>
    <n v="188126"/>
    <n v="14237"/>
  </r>
  <r>
    <x v="7"/>
    <x v="14"/>
    <n v="87"/>
    <n v="10.105"/>
    <n v="39127"/>
    <n v="34063"/>
    <n v="38772"/>
    <n v="5508"/>
    <n v="35774"/>
    <n v="23475"/>
    <n v="12299"/>
    <n v="2420"/>
    <n v="48655"/>
    <n v="2461"/>
  </r>
  <r>
    <x v="7"/>
    <x v="15"/>
    <n v="3551"/>
    <n v="93.403000000000006"/>
    <n v="320841"/>
    <n v="281196"/>
    <n v="342666"/>
    <n v="42132"/>
    <n v="290395"/>
    <n v="205918"/>
    <n v="84476"/>
    <n v="24631"/>
    <n v="239314"/>
    <n v="19483"/>
  </r>
  <r>
    <x v="7"/>
    <x v="16"/>
    <n v="5985"/>
    <n v="58.926000000000002"/>
    <n v="150078"/>
    <n v="138407"/>
    <n v="148372"/>
    <n v="27172"/>
    <n v="141982"/>
    <n v="90629"/>
    <n v="51353"/>
    <n v="12501"/>
    <n v="160421"/>
    <n v="8205"/>
  </r>
  <r>
    <x v="7"/>
    <x v="17"/>
    <n v="995"/>
    <n v="44.406999999999996"/>
    <n v="201489"/>
    <n v="189092"/>
    <n v="223119"/>
    <n v="23115"/>
    <n v="194583"/>
    <n v="160950"/>
    <n v="33633"/>
    <n v="8470"/>
    <n v="166363"/>
    <n v="8835"/>
  </r>
  <r>
    <x v="7"/>
    <x v="18"/>
    <n v="45880"/>
    <n v="197.67599999999999"/>
    <n v="390265"/>
    <n v="363423"/>
    <n v="384020"/>
    <n v="72114"/>
    <n v="373984"/>
    <n v="250143"/>
    <n v="123842"/>
    <n v="30967"/>
    <n v="317766"/>
    <n v="28891"/>
  </r>
  <r>
    <x v="7"/>
    <x v="19"/>
    <n v="3245"/>
    <n v="49.527000000000001"/>
    <n v="339051"/>
    <n v="319955"/>
    <n v="372316"/>
    <n v="22975"/>
    <n v="323845"/>
    <n v="283705"/>
    <n v="40140"/>
    <n v="3479"/>
    <n v="191616"/>
    <n v="13223"/>
  </r>
  <r>
    <x v="7"/>
    <x v="20"/>
    <n v="11568"/>
    <n v="105.712"/>
    <n v="310952"/>
    <n v="281390"/>
    <n v="321369"/>
    <n v="48120"/>
    <n v="290281"/>
    <n v="211634"/>
    <n v="78646"/>
    <n v="16425"/>
    <n v="206313"/>
    <n v="18510"/>
  </r>
  <r>
    <x v="7"/>
    <x v="21"/>
    <n v="4865"/>
    <n v="129.45500000000001"/>
    <n v="376567"/>
    <n v="328814"/>
    <n v="386750"/>
    <n v="64879"/>
    <n v="341122"/>
    <n v="246419"/>
    <n v="94703"/>
    <n v="15801"/>
    <n v="335916"/>
    <n v="17856"/>
  </r>
  <r>
    <x v="7"/>
    <x v="22"/>
    <n v="1076"/>
    <n v="177.166"/>
    <n v="1305717"/>
    <n v="1231271"/>
    <n v="1330233"/>
    <n v="102467"/>
    <n v="1254279"/>
    <n v="1036402"/>
    <n v="217877"/>
    <n v="60220"/>
    <n v="704728"/>
    <n v="51342"/>
  </r>
  <r>
    <x v="7"/>
    <x v="23"/>
    <n v="769"/>
    <n v="23.475999999999999"/>
    <n v="59680"/>
    <n v="57162"/>
    <n v="66018"/>
    <n v="12710"/>
    <n v="61226"/>
    <n v="43354"/>
    <n v="17872"/>
    <n v="2853"/>
    <n v="79854"/>
    <n v="3438"/>
  </r>
  <r>
    <x v="7"/>
    <x v="24"/>
    <n v="5836"/>
    <n v="25.76"/>
    <n v="43830"/>
    <n v="38978"/>
    <n v="43047"/>
    <n v="7735"/>
    <n v="40427"/>
    <n v="27872"/>
    <n v="12555"/>
    <n v="2670"/>
    <n v="30668"/>
    <n v="2273"/>
  </r>
  <r>
    <x v="7"/>
    <x v="25"/>
    <n v="9235"/>
    <n v="42.314"/>
    <n v="67764"/>
    <n v="61149"/>
    <n v="67114"/>
    <n v="14700"/>
    <n v="64147"/>
    <n v="41150"/>
    <n v="22996"/>
    <n v="5560"/>
    <n v="70101"/>
    <n v="6258"/>
  </r>
  <r>
    <x v="7"/>
    <x v="32"/>
    <n v="15983"/>
    <n v="52.481999999999999"/>
    <n v="118032"/>
    <n v="98061"/>
    <n v="116177"/>
    <n v="22614"/>
    <n v="103032"/>
    <n v="67153"/>
    <n v="35879"/>
    <n v="7837"/>
    <n v="100785"/>
    <n v="4962"/>
  </r>
  <r>
    <x v="7"/>
    <x v="26"/>
    <n v="11438"/>
    <n v="37.295999999999999"/>
    <n v="1105634"/>
    <n v="858318"/>
    <n v="1174343"/>
    <n v="24941"/>
    <n v="866398"/>
    <n v="724519"/>
    <n v="141879"/>
    <n v="50176"/>
    <n v="1365823"/>
    <n v="65317"/>
  </r>
  <r>
    <x v="7"/>
    <x v="27"/>
    <n v="6495"/>
    <n v="54"/>
    <n v="126114"/>
    <n v="113543"/>
    <n v="126529"/>
    <n v="22356"/>
    <n v="116421"/>
    <n v="76834"/>
    <n v="39588"/>
    <n v="7870"/>
    <n v="177577"/>
    <n v="11743"/>
  </r>
  <r>
    <x v="7"/>
    <x v="28"/>
    <n v="628"/>
    <n v="18.655999999999999"/>
    <n v="43743"/>
    <n v="43370"/>
    <n v="42208"/>
    <n v="9514"/>
    <n v="43591"/>
    <n v="26372"/>
    <n v="17219"/>
    <n v="2915"/>
    <n v="94535"/>
    <n v="5296"/>
  </r>
  <r>
    <x v="7"/>
    <x v="29"/>
    <n v="243"/>
    <n v="1.383"/>
    <n v="2573"/>
    <n v="2461"/>
    <n v="2483"/>
    <n v="613"/>
    <n v="2480"/>
    <n v="1286"/>
    <n v="1194"/>
    <n v="177"/>
    <n v="5436"/>
    <n v="436"/>
  </r>
  <r>
    <x v="7"/>
    <x v="30"/>
    <n v="5567"/>
    <n v="33.262"/>
    <n v="78820"/>
    <n v="66744"/>
    <n v="80429"/>
    <n v="11886"/>
    <n v="69376"/>
    <n v="48349"/>
    <n v="21027"/>
    <n v="4804"/>
    <n v="75073"/>
    <n v="5877"/>
  </r>
  <r>
    <x v="7"/>
    <x v="31"/>
    <n v="57"/>
    <n v="0.71799999999999997"/>
    <n v="979"/>
    <n v="968"/>
    <n v="1410"/>
    <n v="343"/>
    <n v="975"/>
    <n v="827"/>
    <n v="148"/>
    <n v="-26"/>
    <n v="2535"/>
    <n v="133"/>
  </r>
  <r>
    <x v="8"/>
    <x v="0"/>
    <n v="421"/>
    <n v="24"/>
    <n v="126647"/>
    <n v="60637"/>
    <n v="128908"/>
    <n v="14877"/>
    <n v="62922"/>
    <n v="35266"/>
    <n v="27656"/>
    <n v="7083"/>
    <n v="125070"/>
    <n v="8452"/>
  </r>
  <r>
    <x v="8"/>
    <x v="1"/>
    <n v="11"/>
    <n v="14.215"/>
    <n v="37071"/>
    <n v="36850"/>
    <n v="37009"/>
    <n v="9352"/>
    <n v="37274"/>
    <n v="18200"/>
    <n v="19073"/>
    <n v="4888"/>
    <n v="72168"/>
    <n v="4747"/>
  </r>
  <r>
    <x v="8"/>
    <x v="2"/>
    <n v="342"/>
    <n v="5.5030000000000001"/>
    <n v="19310"/>
    <n v="17472"/>
    <n v="18176"/>
    <n v="2900"/>
    <n v="18385"/>
    <n v="11508"/>
    <n v="6877"/>
    <n v="1960"/>
    <n v="25062"/>
    <n v="1941"/>
  </r>
  <r>
    <x v="8"/>
    <x v="3"/>
    <n v="62"/>
    <n v="1.85"/>
    <n v="3080"/>
    <n v="3032"/>
    <n v="3073"/>
    <n v="950"/>
    <n v="3068"/>
    <n v="1805"/>
    <n v="1262"/>
    <n v="119"/>
    <n v="3528"/>
    <n v="511"/>
  </r>
  <r>
    <x v="8"/>
    <x v="4"/>
    <n v="180193"/>
    <n v="1328"/>
    <n v="4856276"/>
    <n v="4419192"/>
    <n v="5000998"/>
    <n v="620689"/>
    <n v="4561940"/>
    <n v="3492160"/>
    <n v="1069780"/>
    <n v="241407"/>
    <n v="3593378"/>
    <n v="281136"/>
  </r>
  <r>
    <x v="8"/>
    <x v="5"/>
    <n v="8463"/>
    <n v="100.181"/>
    <n v="302462"/>
    <n v="243865"/>
    <n v="307271"/>
    <n v="37480"/>
    <n v="259306"/>
    <n v="200156"/>
    <n v="59150"/>
    <n v="8757"/>
    <n v="210443"/>
    <n v="14542"/>
  </r>
  <r>
    <x v="8"/>
    <x v="6"/>
    <n v="2412"/>
    <n v="16.986000000000001"/>
    <n v="75380"/>
    <n v="64293"/>
    <n v="76998"/>
    <n v="8963"/>
    <n v="68299"/>
    <n v="43985"/>
    <n v="24314"/>
    <n v="4948"/>
    <n v="101170"/>
    <n v="6558"/>
  </r>
  <r>
    <x v="8"/>
    <x v="7"/>
    <n v="2289"/>
    <n v="25.292999999999999"/>
    <n v="54667"/>
    <n v="49602"/>
    <n v="56277"/>
    <n v="9748"/>
    <n v="51039"/>
    <n v="36521"/>
    <n v="14518"/>
    <n v="1649"/>
    <n v="53133"/>
    <n v="2774"/>
  </r>
  <r>
    <x v="8"/>
    <x v="8"/>
    <n v="13684"/>
    <n v="26.163"/>
    <n v="19912"/>
    <n v="15909"/>
    <n v="18717"/>
    <n v="4657"/>
    <n v="17436"/>
    <n v="9916"/>
    <n v="7520"/>
    <n v="2071"/>
    <n v="14965"/>
    <n v="947"/>
  </r>
  <r>
    <x v="8"/>
    <x v="9"/>
    <n v="621"/>
    <n v="5.1669999999999998"/>
    <n v="4690"/>
    <n v="4253"/>
    <n v="4812"/>
    <n v="1545"/>
    <n v="4484"/>
    <n v="2522"/>
    <n v="1963"/>
    <n v="150"/>
    <n v="4426"/>
    <n v="242"/>
  </r>
  <r>
    <x v="8"/>
    <x v="10"/>
    <n v="29135"/>
    <n v="53.241999999999997"/>
    <n v="100922"/>
    <n v="92438"/>
    <n v="94320"/>
    <n v="11803"/>
    <n v="94827"/>
    <n v="66842"/>
    <n v="27985"/>
    <n v="11261"/>
    <n v="71384"/>
    <n v="6071"/>
  </r>
  <r>
    <x v="8"/>
    <x v="11"/>
    <n v="1003"/>
    <n v="21.422999999999998"/>
    <n v="88001"/>
    <n v="79394"/>
    <n v="88678"/>
    <n v="10369"/>
    <n v="81917"/>
    <n v="60692"/>
    <n v="21225"/>
    <n v="4704"/>
    <n v="86528"/>
    <n v="10637"/>
  </r>
  <r>
    <x v="8"/>
    <x v="12"/>
    <n v="9610"/>
    <n v="24.210999999999999"/>
    <n v="41425"/>
    <n v="39287"/>
    <n v="40712"/>
    <n v="7567"/>
    <n v="39966"/>
    <n v="26804"/>
    <n v="13162"/>
    <n v="3440"/>
    <n v="35248"/>
    <n v="2535"/>
  </r>
  <r>
    <x v="8"/>
    <x v="13"/>
    <n v="1771"/>
    <n v="32.229999999999997"/>
    <n v="293050"/>
    <n v="271944"/>
    <n v="289213"/>
    <n v="18461"/>
    <n v="278232"/>
    <n v="230759"/>
    <n v="47473"/>
    <n v="25596"/>
    <n v="214000"/>
    <n v="13711"/>
  </r>
  <r>
    <x v="8"/>
    <x v="14"/>
    <n v="93"/>
    <n v="10.769"/>
    <n v="43763"/>
    <n v="34172"/>
    <n v="45696"/>
    <n v="6465"/>
    <n v="37461"/>
    <n v="25435"/>
    <n v="12026"/>
    <n v="3729"/>
    <n v="60841"/>
    <n v="9149"/>
  </r>
  <r>
    <x v="8"/>
    <x v="15"/>
    <n v="3595"/>
    <n v="95.201999999999998"/>
    <n v="324315"/>
    <n v="280603"/>
    <n v="343833"/>
    <n v="46400"/>
    <n v="290312"/>
    <n v="208140"/>
    <n v="82172"/>
    <n v="18752"/>
    <n v="265284"/>
    <n v="26025"/>
  </r>
  <r>
    <x v="8"/>
    <x v="16"/>
    <n v="6024"/>
    <n v="58.389000000000003"/>
    <n v="157870"/>
    <n v="145321"/>
    <n v="154260"/>
    <n v="29052"/>
    <n v="148955"/>
    <n v="95061"/>
    <n v="53894"/>
    <n v="12950"/>
    <n v="164591"/>
    <n v="16158"/>
  </r>
  <r>
    <x v="8"/>
    <x v="17"/>
    <n v="1064"/>
    <n v="44.856000000000002"/>
    <n v="219350"/>
    <n v="206380"/>
    <n v="239459"/>
    <n v="24851"/>
    <n v="212416"/>
    <n v="172997"/>
    <n v="39419"/>
    <n v="7876"/>
    <n v="173732"/>
    <n v="9065"/>
  </r>
  <r>
    <x v="8"/>
    <x v="18"/>
    <n v="47710"/>
    <n v="196.73699999999999"/>
    <n v="406647"/>
    <n v="377798"/>
    <n v="399971"/>
    <n v="76711"/>
    <n v="388370"/>
    <n v="259520"/>
    <n v="128850"/>
    <n v="30780"/>
    <n v="329626"/>
    <n v="26573"/>
  </r>
  <r>
    <x v="8"/>
    <x v="19"/>
    <n v="3203"/>
    <n v="48.01"/>
    <n v="372474"/>
    <n v="352931"/>
    <n v="396692"/>
    <n v="24876"/>
    <n v="357388"/>
    <n v="312619"/>
    <n v="44769"/>
    <n v="8078"/>
    <n v="216485"/>
    <n v="14311"/>
  </r>
  <r>
    <x v="8"/>
    <x v="20"/>
    <n v="11190"/>
    <n v="108.303"/>
    <n v="325814"/>
    <n v="292926"/>
    <n v="341267"/>
    <n v="53360"/>
    <n v="301141"/>
    <n v="219240"/>
    <n v="81900"/>
    <n v="14532"/>
    <n v="217456"/>
    <n v="15746"/>
  </r>
  <r>
    <x v="8"/>
    <x v="21"/>
    <n v="4833"/>
    <n v="132.52699999999999"/>
    <n v="384780"/>
    <n v="344208"/>
    <n v="419320"/>
    <n v="71528"/>
    <n v="357702"/>
    <n v="261015"/>
    <n v="96686"/>
    <n v="10728"/>
    <n v="353680"/>
    <n v="25523"/>
  </r>
  <r>
    <x v="8"/>
    <x v="22"/>
    <n v="1089"/>
    <n v="181.488"/>
    <n v="1308211"/>
    <n v="1238194"/>
    <n v="1355891"/>
    <n v="113414"/>
    <n v="1264560"/>
    <n v="1055822"/>
    <n v="208739"/>
    <n v="46011"/>
    <n v="697268"/>
    <n v="65070"/>
  </r>
  <r>
    <x v="8"/>
    <x v="23"/>
    <n v="836"/>
    <n v="24.373999999999999"/>
    <n v="66942"/>
    <n v="63843"/>
    <n v="71354"/>
    <n v="14050"/>
    <n v="68350"/>
    <n v="48484"/>
    <n v="19866"/>
    <n v="2494"/>
    <n v="91971"/>
    <n v="3214"/>
  </r>
  <r>
    <x v="8"/>
    <x v="24"/>
    <n v="5698"/>
    <n v="24.931000000000001"/>
    <n v="43430"/>
    <n v="38994"/>
    <n v="43065"/>
    <n v="8080"/>
    <n v="40301"/>
    <n v="27774"/>
    <n v="12527"/>
    <n v="2522"/>
    <n v="31288"/>
    <n v="2237"/>
  </r>
  <r>
    <x v="8"/>
    <x v="25"/>
    <n v="9684"/>
    <n v="43.033999999999999"/>
    <n v="72292"/>
    <n v="65854"/>
    <n v="71246"/>
    <n v="15975"/>
    <n v="69390"/>
    <n v="44157"/>
    <n v="25234"/>
    <n v="5863"/>
    <n v="72898"/>
    <n v="4008"/>
  </r>
  <r>
    <x v="8"/>
    <x v="32"/>
    <n v="16153"/>
    <n v="51.828000000000003"/>
    <n v="126732"/>
    <n v="105821"/>
    <n v="122201"/>
    <n v="23621"/>
    <n v="111537"/>
    <n v="72829"/>
    <n v="38709"/>
    <n v="10422"/>
    <n v="102823"/>
    <n v="5097"/>
  </r>
  <r>
    <x v="8"/>
    <x v="26"/>
    <n v="11723"/>
    <n v="39.454000000000001"/>
    <n v="1270153"/>
    <n v="1017361"/>
    <n v="1504154"/>
    <n v="28131"/>
    <n v="1030979"/>
    <n v="888724"/>
    <n v="142255"/>
    <n v="69685"/>
    <n v="1473355"/>
    <n v="105605"/>
  </r>
  <r>
    <x v="8"/>
    <x v="27"/>
    <n v="6796"/>
    <n v="56"/>
    <n v="132355"/>
    <n v="120853"/>
    <n v="132430"/>
    <n v="24361"/>
    <n v="123822"/>
    <n v="81866"/>
    <n v="41957"/>
    <n v="7670"/>
    <n v="187388"/>
    <n v="13469"/>
  </r>
  <r>
    <x v="8"/>
    <x v="28"/>
    <n v="655"/>
    <n v="18.728999999999999"/>
    <n v="45480"/>
    <n v="45030"/>
    <n v="44268"/>
    <n v="10184"/>
    <n v="45352"/>
    <n v="27355"/>
    <n v="17997"/>
    <n v="2930"/>
    <n v="101949"/>
    <n v="5665"/>
  </r>
  <r>
    <x v="8"/>
    <x v="29"/>
    <n v="216"/>
    <n v="1.373"/>
    <n v="2720"/>
    <n v="2630"/>
    <n v="2655"/>
    <n v="682"/>
    <n v="2643"/>
    <n v="1354"/>
    <n v="1289"/>
    <n v="158"/>
    <n v="5364"/>
    <n v="326"/>
  </r>
  <r>
    <x v="8"/>
    <x v="30"/>
    <n v="5870"/>
    <n v="34.734000000000002"/>
    <n v="82909"/>
    <n v="71952"/>
    <n v="83706"/>
    <n v="13108"/>
    <n v="74585"/>
    <n v="52016"/>
    <n v="22569"/>
    <n v="4432"/>
    <n v="77272"/>
    <n v="7253"/>
  </r>
  <r>
    <x v="8"/>
    <x v="31"/>
    <n v="55"/>
    <n v="0.74"/>
    <n v="1246"/>
    <n v="1240"/>
    <n v="1801"/>
    <n v="387"/>
    <n v="1242"/>
    <n v="1141"/>
    <n v="101"/>
    <n v="150"/>
    <n v="2804"/>
    <n v="225"/>
  </r>
  <r>
    <x v="9"/>
    <x v="0"/>
    <n v="417"/>
    <n v="24"/>
    <n v="137755"/>
    <n v="60214"/>
    <n v="144490"/>
    <n v="15470"/>
    <n v="62463"/>
    <n v="38077"/>
    <n v="24386"/>
    <n v="1830"/>
    <n v="123105"/>
    <n v="7885"/>
  </r>
  <r>
    <x v="9"/>
    <x v="1"/>
    <n v="9"/>
    <n v="13.676"/>
    <n v="34293"/>
    <n v="34057"/>
    <n v="37848"/>
    <n v="9132"/>
    <n v="34950"/>
    <n v="19060"/>
    <n v="15890"/>
    <n v="350"/>
    <n v="69838"/>
    <n v="4515"/>
  </r>
  <r>
    <x v="9"/>
    <x v="2"/>
    <n v="334"/>
    <n v="5.3129999999999997"/>
    <n v="20554"/>
    <n v="18416"/>
    <n v="18959"/>
    <n v="3013"/>
    <n v="19452"/>
    <n v="12133"/>
    <n v="7319"/>
    <n v="2329"/>
    <n v="25681"/>
    <n v="2206"/>
  </r>
  <r>
    <x v="9"/>
    <x v="3"/>
    <n v="68"/>
    <n v="2.7770000000000001"/>
    <n v="4424"/>
    <n v="4375"/>
    <n v="4678"/>
    <n v="1563"/>
    <n v="4383"/>
    <n v="2388"/>
    <n v="1995"/>
    <n v="185"/>
    <n v="6745"/>
    <n v="253"/>
  </r>
  <r>
    <x v="9"/>
    <x v="4"/>
    <n v="180520"/>
    <n v="1317"/>
    <n v="4979073"/>
    <n v="4481766"/>
    <n v="5127560"/>
    <n v="654378"/>
    <n v="4625934"/>
    <n v="3510678"/>
    <n v="1115257"/>
    <n v="232144"/>
    <n v="3683514"/>
    <n v="267839"/>
  </r>
  <r>
    <x v="9"/>
    <x v="5"/>
    <n v="8773"/>
    <n v="99.587000000000003"/>
    <n v="319406"/>
    <n v="258614"/>
    <n v="325542"/>
    <n v="39988"/>
    <n v="275371"/>
    <n v="212927"/>
    <n v="62444"/>
    <n v="8603"/>
    <n v="214759"/>
    <n v="16134"/>
  </r>
  <r>
    <x v="9"/>
    <x v="6"/>
    <n v="2544"/>
    <n v="17.463000000000001"/>
    <n v="79863"/>
    <n v="68112"/>
    <n v="78353"/>
    <n v="9668"/>
    <n v="71711"/>
    <n v="45879"/>
    <n v="25832"/>
    <n v="8828"/>
    <n v="108766"/>
    <n v="5866"/>
  </r>
  <r>
    <x v="9"/>
    <x v="7"/>
    <n v="2223"/>
    <n v="24.277999999999999"/>
    <n v="54902"/>
    <n v="49630"/>
    <n v="56459"/>
    <n v="9963"/>
    <n v="50362"/>
    <n v="35899"/>
    <n v="14463"/>
    <n v="2052"/>
    <n v="54889"/>
    <n v="3309"/>
  </r>
  <r>
    <x v="9"/>
    <x v="8"/>
    <n v="14294"/>
    <n v="26.321999999999999"/>
    <n v="20807"/>
    <n v="16744"/>
    <n v="19494"/>
    <n v="4875"/>
    <n v="18454"/>
    <n v="10482"/>
    <n v="7972"/>
    <n v="2244"/>
    <n v="15395"/>
    <n v="1061"/>
  </r>
  <r>
    <x v="9"/>
    <x v="9"/>
    <n v="595"/>
    <n v="4.593"/>
    <n v="4644"/>
    <n v="4243"/>
    <n v="4636"/>
    <n v="1500"/>
    <n v="4424"/>
    <n v="2401"/>
    <n v="2023"/>
    <n v="213"/>
    <n v="4628"/>
    <n v="273"/>
  </r>
  <r>
    <x v="9"/>
    <x v="10"/>
    <n v="27188"/>
    <n v="51.383000000000003"/>
    <n v="99310"/>
    <n v="90820"/>
    <n v="92774"/>
    <n v="12436"/>
    <n v="92753"/>
    <n v="63575"/>
    <n v="29178"/>
    <n v="12293"/>
    <n v="79496"/>
    <n v="6600"/>
  </r>
  <r>
    <x v="9"/>
    <x v="11"/>
    <n v="1035"/>
    <n v="21.052"/>
    <n v="88278"/>
    <n v="82052"/>
    <n v="87018"/>
    <n v="11000"/>
    <n v="83717"/>
    <n v="60645"/>
    <n v="23072"/>
    <n v="5971"/>
    <n v="88341"/>
    <n v="8503"/>
  </r>
  <r>
    <x v="9"/>
    <x v="12"/>
    <n v="9609"/>
    <n v="23.77"/>
    <n v="41954"/>
    <n v="39653"/>
    <n v="43123"/>
    <n v="7844"/>
    <n v="40475"/>
    <n v="27162"/>
    <n v="13313"/>
    <n v="3354"/>
    <n v="35893"/>
    <n v="3113"/>
  </r>
  <r>
    <x v="9"/>
    <x v="13"/>
    <n v="1786"/>
    <n v="32.399000000000001"/>
    <n v="292192"/>
    <n v="273074"/>
    <n v="295051"/>
    <n v="19821"/>
    <n v="278918"/>
    <n v="232090"/>
    <n v="46828"/>
    <n v="13108"/>
    <n v="216472"/>
    <n v="13776"/>
  </r>
  <r>
    <x v="9"/>
    <x v="14"/>
    <n v="92"/>
    <n v="11.02"/>
    <n v="54207"/>
    <n v="38601"/>
    <n v="52327"/>
    <n v="6986"/>
    <n v="43397"/>
    <n v="28090"/>
    <n v="15307"/>
    <n v="4609"/>
    <n v="65356"/>
    <n v="3400"/>
  </r>
  <r>
    <x v="9"/>
    <x v="15"/>
    <n v="3565"/>
    <n v="91.659000000000006"/>
    <n v="322898"/>
    <n v="280231"/>
    <n v="343734"/>
    <n v="47685"/>
    <n v="289480"/>
    <n v="204109"/>
    <n v="85371"/>
    <n v="19379"/>
    <n v="264610"/>
    <n v="19009"/>
  </r>
  <r>
    <x v="9"/>
    <x v="16"/>
    <n v="6011"/>
    <n v="57.198999999999998"/>
    <n v="162388"/>
    <n v="149032"/>
    <n v="161048"/>
    <n v="30524"/>
    <n v="154074"/>
    <n v="97346"/>
    <n v="56728"/>
    <n v="14480"/>
    <n v="168758"/>
    <n v="12036"/>
  </r>
  <r>
    <x v="9"/>
    <x v="17"/>
    <n v="1103"/>
    <n v="43.79"/>
    <n v="200671"/>
    <n v="185964"/>
    <n v="223475"/>
    <n v="24945"/>
    <n v="187668"/>
    <n v="156931"/>
    <n v="30736"/>
    <n v="603"/>
    <n v="168277"/>
    <n v="10401"/>
  </r>
  <r>
    <x v="9"/>
    <x v="18"/>
    <n v="48663"/>
    <n v="197.304"/>
    <n v="416361"/>
    <n v="387982"/>
    <n v="413088"/>
    <n v="80639"/>
    <n v="396614"/>
    <n v="262773"/>
    <n v="133841"/>
    <n v="29149"/>
    <n v="338825"/>
    <n v="28711"/>
  </r>
  <r>
    <x v="9"/>
    <x v="19"/>
    <n v="3256"/>
    <n v="43.401000000000003"/>
    <n v="368429"/>
    <n v="320039"/>
    <n v="397335"/>
    <n v="23810"/>
    <n v="328686"/>
    <n v="288795"/>
    <n v="39891"/>
    <n v="9822"/>
    <n v="198954"/>
    <n v="11920"/>
  </r>
  <r>
    <x v="9"/>
    <x v="20"/>
    <n v="10781"/>
    <n v="110.116"/>
    <n v="347902"/>
    <n v="315469"/>
    <n v="364670"/>
    <n v="57984"/>
    <n v="323413"/>
    <n v="234713"/>
    <n v="88700"/>
    <n v="13297"/>
    <n v="250066"/>
    <n v="20003"/>
  </r>
  <r>
    <x v="9"/>
    <x v="21"/>
    <n v="4819"/>
    <n v="132.41399999999999"/>
    <n v="396521"/>
    <n v="354098"/>
    <n v="420278"/>
    <n v="75321"/>
    <n v="364297"/>
    <n v="258070"/>
    <n v="106227"/>
    <n v="14933"/>
    <n v="353507"/>
    <n v="20643"/>
  </r>
  <r>
    <x v="9"/>
    <x v="22"/>
    <n v="1098"/>
    <n v="181.86199999999999"/>
    <n v="1353445"/>
    <n v="1263179"/>
    <n v="1399623"/>
    <n v="121333"/>
    <n v="1293894"/>
    <n v="1072166"/>
    <n v="221728"/>
    <n v="43614"/>
    <n v="709309"/>
    <n v="65561"/>
  </r>
  <r>
    <x v="9"/>
    <x v="23"/>
    <n v="864"/>
    <n v="23.783000000000001"/>
    <n v="70588"/>
    <n v="66362"/>
    <n v="75959"/>
    <n v="14654"/>
    <n v="70802"/>
    <n v="50607"/>
    <n v="20195"/>
    <n v="1493"/>
    <n v="100353"/>
    <n v="4532"/>
  </r>
  <r>
    <x v="9"/>
    <x v="24"/>
    <n v="5539"/>
    <n v="24.613"/>
    <n v="45190"/>
    <n v="40705"/>
    <n v="44492"/>
    <n v="8512"/>
    <n v="41634"/>
    <n v="28319"/>
    <n v="13315"/>
    <n v="2421"/>
    <n v="31604"/>
    <n v="2317"/>
  </r>
  <r>
    <x v="9"/>
    <x v="25"/>
    <n v="9894"/>
    <n v="42.625999999999998"/>
    <n v="73741"/>
    <n v="67800"/>
    <n v="72219"/>
    <n v="16514"/>
    <n v="70810"/>
    <n v="44830"/>
    <n v="25980"/>
    <n v="6162"/>
    <n v="73854"/>
    <n v="3774"/>
  </r>
  <r>
    <x v="9"/>
    <x v="32"/>
    <n v="16759"/>
    <n v="54.508000000000003"/>
    <n v="142504"/>
    <n v="119373"/>
    <n v="137389"/>
    <n v="26561"/>
    <n v="126449"/>
    <n v="82648"/>
    <n v="43801"/>
    <n v="11431"/>
    <n v="118603"/>
    <n v="6275"/>
  </r>
  <r>
    <x v="9"/>
    <x v="26"/>
    <n v="11894"/>
    <n v="40.468000000000004"/>
    <n v="1360259"/>
    <n v="1112426"/>
    <n v="1652241"/>
    <n v="30939"/>
    <n v="1130731"/>
    <n v="978546"/>
    <n v="152184"/>
    <n v="77931"/>
    <n v="1476175"/>
    <n v="128561"/>
  </r>
  <r>
    <x v="9"/>
    <x v="27"/>
    <n v="6940"/>
    <n v="55"/>
    <n v="137966"/>
    <n v="124505"/>
    <n v="138672"/>
    <n v="25469"/>
    <n v="127127"/>
    <n v="84378"/>
    <n v="42749"/>
    <n v="7634"/>
    <n v="196805"/>
    <n v="16068"/>
  </r>
  <r>
    <x v="9"/>
    <x v="28"/>
    <n v="696"/>
    <n v="17.524999999999999"/>
    <n v="47111"/>
    <n v="46675"/>
    <n v="46035"/>
    <n v="10151"/>
    <n v="46843"/>
    <n v="29200"/>
    <n v="17643"/>
    <n v="3022"/>
    <n v="104547"/>
    <n v="7274"/>
  </r>
  <r>
    <x v="9"/>
    <x v="29"/>
    <n v="205"/>
    <n v="1.3779999999999999"/>
    <n v="2799"/>
    <n v="2753"/>
    <n v="2636"/>
    <n v="723"/>
    <n v="2758"/>
    <n v="1350"/>
    <n v="1407"/>
    <n v="222"/>
    <n v="5609"/>
    <n v="414"/>
  </r>
  <r>
    <x v="9"/>
    <x v="30"/>
    <n v="5979"/>
    <n v="35.021000000000001"/>
    <n v="86720"/>
    <n v="73748"/>
    <n v="88081"/>
    <n v="14180"/>
    <n v="76196"/>
    <n v="52584"/>
    <n v="23612"/>
    <n v="4308"/>
    <n v="83855"/>
    <n v="8170"/>
  </r>
  <r>
    <x v="9"/>
    <x v="31"/>
    <n v="60"/>
    <n v="0.77200000000000002"/>
    <n v="1335"/>
    <n v="1330"/>
    <n v="1920"/>
    <n v="416"/>
    <n v="1331"/>
    <n v="1244"/>
    <n v="87"/>
    <n v="81"/>
    <n v="2794"/>
    <n v="211"/>
  </r>
  <r>
    <x v="10"/>
    <x v="0"/>
    <n v="440"/>
    <n v="23"/>
    <n v="112232"/>
    <n v="53441"/>
    <n v="122128"/>
    <n v="14827"/>
    <n v="56864"/>
    <n v="35091"/>
    <n v="21773"/>
    <n v="-354"/>
    <n v="129014"/>
    <n v="6683"/>
  </r>
  <r>
    <x v="10"/>
    <x v="1"/>
    <n v="8"/>
    <n v="12.45"/>
    <n v="27656"/>
    <n v="27408"/>
    <n v="34140"/>
    <n v="8491"/>
    <n v="27436"/>
    <n v="16230"/>
    <n v="11206"/>
    <n v="-3927"/>
    <n v="70707"/>
    <n v="4279"/>
  </r>
  <r>
    <x v="10"/>
    <x v="2"/>
    <n v="352"/>
    <n v="5.4359999999999999"/>
    <n v="20623"/>
    <n v="18498"/>
    <n v="19174"/>
    <n v="3134"/>
    <n v="19671"/>
    <n v="11930"/>
    <n v="7742"/>
    <n v="2329"/>
    <n v="29462"/>
    <n v="1926"/>
  </r>
  <r>
    <x v="10"/>
    <x v="3"/>
    <n v="74"/>
    <n v="2.4300000000000002"/>
    <n v="3745"/>
    <n v="3673"/>
    <n v="4235"/>
    <n v="1358"/>
    <n v="3701"/>
    <n v="2103"/>
    <n v="1598"/>
    <n v="28"/>
    <n v="5995"/>
    <n v="160"/>
  </r>
  <r>
    <x v="10"/>
    <x v="4"/>
    <n v="179293"/>
    <n v="1281"/>
    <n v="4608392"/>
    <n v="4145079"/>
    <n v="4893063"/>
    <n v="638678"/>
    <n v="4253311"/>
    <n v="3194656"/>
    <n v="1058655"/>
    <n v="177625"/>
    <n v="3716323"/>
    <n v="233466"/>
  </r>
  <r>
    <x v="10"/>
    <x v="5"/>
    <n v="9032"/>
    <n v="99.436999999999998"/>
    <n v="328782"/>
    <n v="264606"/>
    <n v="334062"/>
    <n v="40763"/>
    <n v="282683"/>
    <n v="215922"/>
    <n v="66761"/>
    <n v="11359"/>
    <n v="223497"/>
    <n v="16428"/>
  </r>
  <r>
    <x v="10"/>
    <x v="6"/>
    <n v="2697"/>
    <n v="17.384"/>
    <n v="71552"/>
    <n v="61332"/>
    <n v="71055"/>
    <n v="9511"/>
    <n v="64664"/>
    <n v="41423"/>
    <n v="23241"/>
    <n v="7170"/>
    <n v="108912"/>
    <n v="5254"/>
  </r>
  <r>
    <x v="10"/>
    <x v="7"/>
    <n v="2177"/>
    <n v="22.956"/>
    <n v="51672"/>
    <n v="46502"/>
    <n v="53540"/>
    <n v="9593"/>
    <n v="47065"/>
    <n v="32070"/>
    <n v="14995"/>
    <n v="2024"/>
    <n v="57075"/>
    <n v="1900"/>
  </r>
  <r>
    <x v="10"/>
    <x v="8"/>
    <n v="14480"/>
    <n v="25.821000000000002"/>
    <n v="20655"/>
    <n v="16429"/>
    <n v="19239"/>
    <n v="4561"/>
    <n v="17855"/>
    <n v="10021"/>
    <n v="7834"/>
    <n v="2409"/>
    <n v="16225"/>
    <n v="991"/>
  </r>
  <r>
    <x v="10"/>
    <x v="9"/>
    <n v="579"/>
    <n v="4.298"/>
    <n v="4246"/>
    <n v="3923"/>
    <n v="4382"/>
    <n v="1350"/>
    <n v="3905"/>
    <n v="2125"/>
    <n v="1780"/>
    <n v="170"/>
    <n v="4900"/>
    <n v="234"/>
  </r>
  <r>
    <x v="10"/>
    <x v="10"/>
    <n v="25604"/>
    <n v="50.808999999999997"/>
    <n v="97533"/>
    <n v="89354"/>
    <n v="92145"/>
    <n v="12502"/>
    <n v="90971"/>
    <n v="61321"/>
    <n v="29650"/>
    <n v="11340"/>
    <n v="80410"/>
    <n v="7090"/>
  </r>
  <r>
    <x v="10"/>
    <x v="11"/>
    <n v="1040"/>
    <n v="21.263999999999999"/>
    <n v="87552"/>
    <n v="81552"/>
    <n v="85835"/>
    <n v="11393"/>
    <n v="82839"/>
    <n v="58426"/>
    <n v="24413"/>
    <n v="7769"/>
    <n v="91814"/>
    <n v="8441"/>
  </r>
  <r>
    <x v="10"/>
    <x v="12"/>
    <n v="9564"/>
    <n v="23.15"/>
    <n v="40466"/>
    <n v="37034"/>
    <n v="43523"/>
    <n v="7346"/>
    <n v="37886"/>
    <n v="25226"/>
    <n v="12660"/>
    <n v="2508"/>
    <n v="36669"/>
    <n v="2519"/>
  </r>
  <r>
    <x v="10"/>
    <x v="13"/>
    <n v="1779"/>
    <n v="31.873000000000001"/>
    <n v="217069"/>
    <n v="200875"/>
    <n v="244564"/>
    <n v="20010"/>
    <n v="200314"/>
    <n v="167116"/>
    <n v="33198"/>
    <n v="1854"/>
    <n v="211805"/>
    <n v="12976"/>
  </r>
  <r>
    <x v="10"/>
    <x v="14"/>
    <n v="91"/>
    <n v="11.17"/>
    <n v="55588"/>
    <n v="39863"/>
    <n v="57587"/>
    <n v="7475"/>
    <n v="45284"/>
    <n v="28864"/>
    <n v="16420"/>
    <n v="4546"/>
    <n v="62396"/>
    <n v="2718"/>
  </r>
  <r>
    <x v="10"/>
    <x v="15"/>
    <n v="3584"/>
    <n v="87.777000000000001"/>
    <n v="307095"/>
    <n v="259465"/>
    <n v="329476"/>
    <n v="45979"/>
    <n v="266432"/>
    <n v="183186"/>
    <n v="83246"/>
    <n v="18366"/>
    <n v="271675"/>
    <n v="16146"/>
  </r>
  <r>
    <x v="10"/>
    <x v="16"/>
    <n v="5854"/>
    <n v="54.607999999999997"/>
    <n v="156789"/>
    <n v="145807"/>
    <n v="155772"/>
    <n v="29672"/>
    <n v="148442"/>
    <n v="92463"/>
    <n v="55979"/>
    <n v="12510"/>
    <n v="167627"/>
    <n v="9892"/>
  </r>
  <r>
    <x v="10"/>
    <x v="17"/>
    <n v="1105"/>
    <n v="42.13"/>
    <n v="185149"/>
    <n v="171057"/>
    <n v="214469"/>
    <n v="24421"/>
    <n v="173415"/>
    <n v="142720"/>
    <n v="30695"/>
    <n v="4048"/>
    <n v="177434"/>
    <n v="9277"/>
  </r>
  <r>
    <x v="10"/>
    <x v="18"/>
    <n v="49023"/>
    <n v="193.93299999999999"/>
    <n v="388241"/>
    <n v="360757"/>
    <n v="390240"/>
    <n v="77394"/>
    <n v="369508"/>
    <n v="242757"/>
    <n v="126751"/>
    <n v="25614"/>
    <n v="343649"/>
    <n v="27008"/>
  </r>
  <r>
    <x v="10"/>
    <x v="19"/>
    <n v="3240"/>
    <n v="42.268000000000001"/>
    <n v="344688"/>
    <n v="306712"/>
    <n v="390304"/>
    <n v="23909"/>
    <n v="311644"/>
    <n v="271670"/>
    <n v="39974"/>
    <n v="4915"/>
    <n v="198301"/>
    <n v="10485"/>
  </r>
  <r>
    <x v="10"/>
    <x v="20"/>
    <n v="10287"/>
    <n v="105.43300000000001"/>
    <n v="330592"/>
    <n v="300683"/>
    <n v="358658"/>
    <n v="56812"/>
    <n v="307779"/>
    <n v="222172"/>
    <n v="85607"/>
    <n v="10623"/>
    <n v="251652"/>
    <n v="18018"/>
  </r>
  <r>
    <x v="10"/>
    <x v="21"/>
    <n v="4697"/>
    <n v="125.578"/>
    <n v="360666"/>
    <n v="321698"/>
    <n v="392472"/>
    <n v="71741"/>
    <n v="328306"/>
    <n v="228880"/>
    <n v="99426"/>
    <n v="9380"/>
    <n v="349492"/>
    <n v="15052"/>
  </r>
  <r>
    <x v="10"/>
    <x v="22"/>
    <n v="1106"/>
    <n v="175.48099999999999"/>
    <n v="1214011"/>
    <n v="1141970"/>
    <n v="1309197"/>
    <n v="116417"/>
    <n v="1158027"/>
    <n v="962395"/>
    <n v="195632"/>
    <n v="18512"/>
    <n v="708684"/>
    <n v="53364"/>
  </r>
  <r>
    <x v="10"/>
    <x v="23"/>
    <n v="870"/>
    <n v="22.856000000000002"/>
    <n v="67097"/>
    <n v="63393"/>
    <n v="73267"/>
    <n v="14403"/>
    <n v="67688"/>
    <n v="47430"/>
    <n v="20258"/>
    <n v="1032"/>
    <n v="100868"/>
    <n v="4885"/>
  </r>
  <r>
    <x v="10"/>
    <x v="24"/>
    <n v="5434"/>
    <n v="23.754000000000001"/>
    <n v="42264"/>
    <n v="37734"/>
    <n v="42383"/>
    <n v="8195"/>
    <n v="38739"/>
    <n v="26190"/>
    <n v="12549"/>
    <n v="2322"/>
    <n v="32128"/>
    <n v="1787"/>
  </r>
  <r>
    <x v="10"/>
    <x v="25"/>
    <n v="9807"/>
    <n v="42.441000000000003"/>
    <n v="76614"/>
    <n v="70059"/>
    <n v="75575"/>
    <n v="16911"/>
    <n v="73170"/>
    <n v="46287"/>
    <n v="26883"/>
    <n v="5549"/>
    <n v="77044"/>
    <n v="3669"/>
  </r>
  <r>
    <x v="10"/>
    <x v="32"/>
    <n v="17212"/>
    <n v="54.512"/>
    <n v="137747"/>
    <n v="116236"/>
    <n v="135034"/>
    <n v="26483"/>
    <n v="120191"/>
    <n v="77218"/>
    <n v="42973"/>
    <n v="10764"/>
    <n v="122805"/>
    <n v="5006"/>
  </r>
  <r>
    <x v="10"/>
    <x v="26"/>
    <n v="12035"/>
    <n v="40.350999999999999"/>
    <n v="1221817"/>
    <n v="1031759"/>
    <n v="1767371"/>
    <n v="32341"/>
    <n v="1040574"/>
    <n v="870620"/>
    <n v="169954"/>
    <n v="58964"/>
    <n v="1486666"/>
    <n v="172885"/>
  </r>
  <r>
    <x v="10"/>
    <x v="27"/>
    <n v="7149"/>
    <n v="55"/>
    <n v="138127"/>
    <n v="125261"/>
    <n v="139683"/>
    <n v="26212"/>
    <n v="129862"/>
    <n v="85184"/>
    <n v="44678"/>
    <n v="6949"/>
    <n v="203601"/>
    <n v="14260"/>
  </r>
  <r>
    <x v="10"/>
    <x v="28"/>
    <n v="732"/>
    <n v="17.757000000000001"/>
    <n v="48255"/>
    <n v="47743"/>
    <n v="47324"/>
    <n v="10741"/>
    <n v="48559"/>
    <n v="30518"/>
    <n v="18041"/>
    <n v="2397"/>
    <n v="107127"/>
    <n v="6827"/>
  </r>
  <r>
    <x v="10"/>
    <x v="29"/>
    <n v="200"/>
    <n v="1.35"/>
    <n v="2829"/>
    <n v="2732"/>
    <n v="3160"/>
    <n v="725"/>
    <n v="2762"/>
    <n v="1320"/>
    <n v="1442"/>
    <n v="-115"/>
    <n v="5599"/>
    <n v="624"/>
  </r>
  <r>
    <x v="10"/>
    <x v="30"/>
    <n v="6165"/>
    <n v="34.984000000000002"/>
    <n v="85849"/>
    <n v="73598"/>
    <n v="87236"/>
    <n v="14331"/>
    <n v="77344"/>
    <n v="52201"/>
    <n v="25143"/>
    <n v="4600"/>
    <n v="88264"/>
    <n v="6679"/>
  </r>
  <r>
    <x v="10"/>
    <x v="31"/>
    <n v="52"/>
    <n v="0.76800000000000002"/>
    <n v="1194"/>
    <n v="1187"/>
    <n v="1964"/>
    <n v="415"/>
    <n v="1197"/>
    <n v="1145"/>
    <n v="52"/>
    <n v="68"/>
    <n v="2611"/>
    <n v="129"/>
  </r>
  <r>
    <x v="11"/>
    <x v="0"/>
    <n v="481"/>
    <n v="19.687000000000001"/>
    <n v="139239"/>
    <n v="58317"/>
    <n v="165786"/>
    <n v="13791"/>
    <n v="59809"/>
    <n v="35459"/>
    <n v="24350"/>
    <n v="-8447"/>
    <n v="123829"/>
    <n v="7980"/>
  </r>
  <r>
    <x v="11"/>
    <x v="1"/>
    <n v="8"/>
    <n v="8.5250000000000004"/>
    <n v="30020"/>
    <n v="29452"/>
    <n v="45414"/>
    <n v="5932"/>
    <n v="28784"/>
    <n v="14676"/>
    <n v="14108"/>
    <n v="-13099"/>
    <n v="56430"/>
    <n v="4021"/>
  </r>
  <r>
    <x v="11"/>
    <x v="2"/>
    <n v="385"/>
    <n v="5.5389999999999997"/>
    <n v="23759"/>
    <n v="21108"/>
    <n v="22265"/>
    <n v="3389"/>
    <n v="22165"/>
    <n v="13377"/>
    <n v="8789"/>
    <n v="3019"/>
    <n v="35866"/>
    <n v="2627"/>
  </r>
  <r>
    <x v="11"/>
    <x v="3"/>
    <n v="82"/>
    <n v="1.99"/>
    <n v="3719"/>
    <n v="3652"/>
    <n v="4068"/>
    <n v="1175"/>
    <n v="3693"/>
    <n v="2239"/>
    <n v="1453"/>
    <n v="343"/>
    <n v="4003"/>
    <n v="99"/>
  </r>
  <r>
    <x v="11"/>
    <x v="4"/>
    <n v="181618"/>
    <n v="1282.8330000000001"/>
    <n v="5139960"/>
    <n v="4622303"/>
    <n v="5394992"/>
    <n v="679547"/>
    <n v="4817584"/>
    <n v="3649902"/>
    <n v="1167682"/>
    <n v="273068"/>
    <n v="3968794"/>
    <n v="242779"/>
  </r>
  <r>
    <x v="11"/>
    <x v="5"/>
    <n v="9385"/>
    <n v="98.992000000000004"/>
    <n v="351757"/>
    <n v="281601"/>
    <n v="356352"/>
    <n v="42962"/>
    <n v="300273"/>
    <n v="229960"/>
    <n v="70314"/>
    <n v="14940"/>
    <n v="240932"/>
    <n v="16876"/>
  </r>
  <r>
    <x v="11"/>
    <x v="6"/>
    <n v="2879"/>
    <n v="17.59"/>
    <n v="74834"/>
    <n v="62922"/>
    <n v="74639"/>
    <n v="9845"/>
    <n v="66219"/>
    <n v="42537"/>
    <n v="23682"/>
    <n v="7993"/>
    <n v="108462"/>
    <n v="5121"/>
  </r>
  <r>
    <x v="11"/>
    <x v="7"/>
    <n v="2182"/>
    <n v="22.92"/>
    <n v="57795"/>
    <n v="51773"/>
    <n v="59738"/>
    <n v="10142"/>
    <n v="53576"/>
    <n v="38538"/>
    <n v="15038"/>
    <n v="2655"/>
    <n v="62175"/>
    <n v="2607"/>
  </r>
  <r>
    <x v="11"/>
    <x v="8"/>
    <n v="15326"/>
    <n v="25.602"/>
    <n v="22701"/>
    <n v="17643"/>
    <n v="21414"/>
    <n v="4750"/>
    <n v="19428"/>
    <n v="11428"/>
    <n v="8000"/>
    <n v="2691"/>
    <n v="17530"/>
    <n v="943"/>
  </r>
  <r>
    <x v="11"/>
    <x v="9"/>
    <n v="557"/>
    <n v="3.9980000000000002"/>
    <n v="4830"/>
    <n v="4488"/>
    <n v="4782"/>
    <n v="1383"/>
    <n v="4551"/>
    <n v="2656"/>
    <n v="1895"/>
    <n v="424"/>
    <n v="4982"/>
    <n v="235"/>
  </r>
  <r>
    <x v="11"/>
    <x v="10"/>
    <n v="24738"/>
    <n v="49.335999999999999"/>
    <n v="124911"/>
    <n v="114670"/>
    <n v="113628"/>
    <n v="13734"/>
    <n v="118867"/>
    <n v="80293"/>
    <n v="38575"/>
    <n v="17336"/>
    <n v="90929"/>
    <n v="8132"/>
  </r>
  <r>
    <x v="11"/>
    <x v="11"/>
    <n v="1093"/>
    <n v="21.914000000000001"/>
    <n v="100694"/>
    <n v="93939"/>
    <n v="99338"/>
    <n v="12264"/>
    <n v="97122"/>
    <n v="70981"/>
    <n v="26141"/>
    <n v="9717"/>
    <n v="95979"/>
    <n v="5727"/>
  </r>
  <r>
    <x v="11"/>
    <x v="12"/>
    <n v="9517"/>
    <n v="23.23"/>
    <n v="42854"/>
    <n v="39229"/>
    <n v="43969"/>
    <n v="7637"/>
    <n v="40499"/>
    <n v="27341"/>
    <n v="13158"/>
    <n v="5274"/>
    <n v="41544"/>
    <n v="3676"/>
  </r>
  <r>
    <x v="11"/>
    <x v="13"/>
    <n v="1825"/>
    <n v="32.076999999999998"/>
    <n v="299104"/>
    <n v="279746"/>
    <n v="306380"/>
    <n v="20921"/>
    <n v="290884"/>
    <n v="228888"/>
    <n v="61995"/>
    <n v="19878"/>
    <n v="245072"/>
    <n v="14341"/>
  </r>
  <r>
    <x v="11"/>
    <x v="14"/>
    <n v="86"/>
    <n v="11.221"/>
    <n v="60556"/>
    <n v="40291"/>
    <n v="62765"/>
    <n v="7843"/>
    <n v="47749"/>
    <n v="30000"/>
    <n v="17748"/>
    <n v="4303"/>
    <n v="71498"/>
    <n v="4366"/>
  </r>
  <r>
    <x v="11"/>
    <x v="15"/>
    <n v="3667"/>
    <n v="87.551000000000002"/>
    <n v="350059"/>
    <n v="293220"/>
    <n v="371045"/>
    <n v="48783"/>
    <n v="305296"/>
    <n v="216243"/>
    <n v="89053"/>
    <n v="21976"/>
    <n v="289218"/>
    <n v="14723"/>
  </r>
  <r>
    <x v="11"/>
    <x v="16"/>
    <n v="5951"/>
    <n v="55.41"/>
    <n v="180996"/>
    <n v="167551"/>
    <n v="181795"/>
    <n v="31869"/>
    <n v="172257"/>
    <n v="110732"/>
    <n v="61525"/>
    <n v="15518"/>
    <n v="183542"/>
    <n v="12877"/>
  </r>
  <r>
    <x v="11"/>
    <x v="17"/>
    <n v="1157"/>
    <n v="41.148000000000003"/>
    <n v="258377"/>
    <n v="238592"/>
    <n v="302302"/>
    <n v="25742"/>
    <n v="250203"/>
    <n v="208435"/>
    <n v="41768"/>
    <n v="14503"/>
    <n v="206684"/>
    <n v="7573"/>
  </r>
  <r>
    <x v="11"/>
    <x v="18"/>
    <n v="49982"/>
    <n v="193.51300000000001"/>
    <n v="454699"/>
    <n v="423588"/>
    <n v="452596"/>
    <n v="83722"/>
    <n v="438490"/>
    <n v="299864"/>
    <n v="138626"/>
    <n v="34992"/>
    <n v="381447"/>
    <n v="29553"/>
  </r>
  <r>
    <x v="11"/>
    <x v="19"/>
    <n v="3300"/>
    <n v="43.250999999999998"/>
    <n v="322995"/>
    <n v="290970"/>
    <n v="370487"/>
    <n v="25806"/>
    <n v="298976"/>
    <n v="259487"/>
    <n v="39490"/>
    <n v="5152"/>
    <n v="202255"/>
    <n v="11365"/>
  </r>
  <r>
    <x v="11"/>
    <x v="20"/>
    <n v="9925"/>
    <n v="105.75700000000001"/>
    <n v="369016"/>
    <n v="334897"/>
    <n v="395545"/>
    <n v="60274"/>
    <n v="346282"/>
    <n v="256335"/>
    <n v="89947"/>
    <n v="16292"/>
    <n v="261721"/>
    <n v="16594"/>
  </r>
  <r>
    <x v="11"/>
    <x v="21"/>
    <n v="4708"/>
    <n v="123.91500000000001"/>
    <n v="399418"/>
    <n v="352877"/>
    <n v="429897"/>
    <n v="74293"/>
    <n v="368350"/>
    <n v="264591"/>
    <n v="103759"/>
    <n v="13255"/>
    <n v="360283"/>
    <n v="17674"/>
  </r>
  <r>
    <x v="11"/>
    <x v="22"/>
    <n v="1142"/>
    <n v="176.14699999999999"/>
    <n v="1280321"/>
    <n v="1204965"/>
    <n v="1365582"/>
    <n v="124560"/>
    <n v="1246656"/>
    <n v="1036463"/>
    <n v="210194"/>
    <n v="37024"/>
    <n v="713665"/>
    <n v="46451"/>
  </r>
  <r>
    <x v="11"/>
    <x v="23"/>
    <n v="956"/>
    <n v="23.809000000000001"/>
    <n v="77736"/>
    <n v="74274"/>
    <n v="82380"/>
    <n v="15162"/>
    <n v="76606"/>
    <n v="56321"/>
    <n v="20285"/>
    <n v="4402"/>
    <n v="116097"/>
    <n v="5048"/>
  </r>
  <r>
    <x v="11"/>
    <x v="24"/>
    <n v="5293"/>
    <n v="23.53"/>
    <n v="47672"/>
    <n v="42358"/>
    <n v="47002"/>
    <n v="8675"/>
    <n v="43902"/>
    <n v="30857"/>
    <n v="13045"/>
    <n v="3324"/>
    <n v="35570"/>
    <n v="2533"/>
  </r>
  <r>
    <x v="11"/>
    <x v="25"/>
    <n v="10008"/>
    <n v="43.796999999999997"/>
    <n v="85517"/>
    <n v="77830"/>
    <n v="84892"/>
    <n v="18640"/>
    <n v="81427"/>
    <n v="51849"/>
    <n v="29578"/>
    <n v="6461"/>
    <n v="82083"/>
    <n v="4958"/>
  </r>
  <r>
    <x v="11"/>
    <x v="32"/>
    <n v="17908"/>
    <n v="56.003"/>
    <n v="146795"/>
    <n v="123651"/>
    <n v="145571"/>
    <n v="28607"/>
    <n v="130618"/>
    <n v="85199"/>
    <n v="45419"/>
    <n v="10777"/>
    <n v="133033"/>
    <n v="11029"/>
  </r>
  <r>
    <x v="11"/>
    <x v="26"/>
    <n v="12203"/>
    <n v="41.058"/>
    <n v="1167792"/>
    <n v="925371"/>
    <n v="1495063"/>
    <n v="34210"/>
    <n v="938646"/>
    <n v="741495"/>
    <n v="197152"/>
    <n v="40142"/>
    <n v="2282361"/>
    <n v="277849"/>
  </r>
  <r>
    <x v="11"/>
    <x v="27"/>
    <n v="7332"/>
    <n v="56.088000000000001"/>
    <n v="167879"/>
    <n v="148956"/>
    <n v="166199"/>
    <n v="27809"/>
    <n v="153053"/>
    <n v="102002"/>
    <n v="51051"/>
    <n v="12423"/>
    <n v="216515"/>
    <n v="16066"/>
  </r>
  <r>
    <x v="11"/>
    <x v="28"/>
    <n v="791"/>
    <n v="18.074000000000002"/>
    <n v="51146"/>
    <n v="50405"/>
    <n v="50174"/>
    <n v="11308"/>
    <n v="50846"/>
    <n v="31996"/>
    <n v="18850"/>
    <n v="2949"/>
    <n v="109905"/>
    <n v="7567"/>
  </r>
  <r>
    <x v="11"/>
    <x v="29"/>
    <n v="196"/>
    <n v="1.3340000000000001"/>
    <n v="2822"/>
    <n v="2746"/>
    <n v="2599"/>
    <n v="735"/>
    <n v="2774"/>
    <n v="1307"/>
    <n v="1467"/>
    <n v="287"/>
    <n v="5400"/>
    <n v="484"/>
  </r>
  <r>
    <x v="11"/>
    <x v="30"/>
    <n v="6289"/>
    <n v="35.871000000000002"/>
    <n v="112567"/>
    <n v="94470"/>
    <n v="111199"/>
    <n v="15318"/>
    <n v="98094"/>
    <n v="67462"/>
    <n v="30632"/>
    <n v="9104"/>
    <n v="98460"/>
    <n v="7928"/>
  </r>
  <r>
    <x v="11"/>
    <x v="31"/>
    <n v="56"/>
    <n v="0.80900000000000005"/>
    <n v="1344"/>
    <n v="1334"/>
    <n v="2227"/>
    <n v="450"/>
    <n v="1338"/>
    <n v="1236"/>
    <n v="102"/>
    <n v="82"/>
    <n v="2750"/>
    <n v="87"/>
  </r>
  <r>
    <x v="12"/>
    <x v="0"/>
    <n v="479"/>
    <n v="18.949000000000002"/>
    <n v="287484"/>
    <n v="69331"/>
    <n v="416149"/>
    <n v="13673"/>
    <n v="71274"/>
    <n v="37695"/>
    <n v="33580"/>
    <n v="15284"/>
    <n v="137006"/>
    <n v="7239"/>
  </r>
  <r>
    <x v="12"/>
    <x v="1"/>
    <n v="8"/>
    <n v="7.6379999999999999"/>
    <n v="39049"/>
    <n v="38401"/>
    <n v="33323"/>
    <n v="5934"/>
    <n v="38280"/>
    <n v="15569"/>
    <n v="22711"/>
    <n v="10229"/>
    <n v="65341"/>
    <n v="3917"/>
  </r>
  <r>
    <x v="12"/>
    <x v="2"/>
    <n v="387"/>
    <n v="5.5149999999999997"/>
    <n v="26071"/>
    <n v="23281"/>
    <n v="24107"/>
    <n v="3550"/>
    <n v="24669"/>
    <n v="15423"/>
    <n v="9246"/>
    <n v="3373"/>
    <n v="36629"/>
    <n v="2398"/>
  </r>
  <r>
    <x v="12"/>
    <x v="3"/>
    <n v="78"/>
    <n v="1.88"/>
    <n v="4091"/>
    <n v="4016"/>
    <n v="4424"/>
    <n v="1277"/>
    <n v="4100"/>
    <n v="2571"/>
    <n v="1529"/>
    <n v="145"/>
    <n v="4058"/>
    <n v="203"/>
  </r>
  <r>
    <x v="12"/>
    <x v="4"/>
    <n v="184572"/>
    <n v="1286.8019999999999"/>
    <n v="5928289"/>
    <n v="5356083"/>
    <n v="6267493"/>
    <n v="733444"/>
    <n v="5565553"/>
    <n v="4311478"/>
    <n v="1254076"/>
    <n v="270276"/>
    <n v="4237960"/>
    <n v="265245"/>
  </r>
  <r>
    <x v="12"/>
    <x v="5"/>
    <n v="9890"/>
    <n v="98.281000000000006"/>
    <n v="421651"/>
    <n v="339150"/>
    <n v="431417"/>
    <n v="45818"/>
    <n v="363215"/>
    <n v="287986"/>
    <n v="75229"/>
    <n v="14761"/>
    <n v="265565"/>
    <n v="16630"/>
  </r>
  <r>
    <x v="12"/>
    <x v="6"/>
    <n v="3137"/>
    <n v="17.991"/>
    <n v="85865"/>
    <n v="72632"/>
    <n v="92287"/>
    <n v="10923"/>
    <n v="77621"/>
    <n v="51619"/>
    <n v="26002"/>
    <n v="5946"/>
    <n v="111365"/>
    <n v="5582"/>
  </r>
  <r>
    <x v="12"/>
    <x v="7"/>
    <n v="2150"/>
    <n v="22.739000000000001"/>
    <n v="64577"/>
    <n v="57981"/>
    <n v="67966"/>
    <n v="10833"/>
    <n v="59678"/>
    <n v="44388"/>
    <n v="15290"/>
    <n v="2422"/>
    <n v="64451"/>
    <n v="2110"/>
  </r>
  <r>
    <x v="12"/>
    <x v="8"/>
    <n v="16161"/>
    <n v="25.731999999999999"/>
    <n v="24821"/>
    <n v="19952"/>
    <n v="23295"/>
    <n v="5102"/>
    <n v="21897"/>
    <n v="13108"/>
    <n v="8789"/>
    <n v="2622"/>
    <n v="18176"/>
    <n v="531"/>
  </r>
  <r>
    <x v="12"/>
    <x v="9"/>
    <n v="534"/>
    <n v="3.8109999999999999"/>
    <n v="5321"/>
    <n v="4848"/>
    <n v="5474"/>
    <n v="1473"/>
    <n v="5125"/>
    <n v="3213"/>
    <n v="1912"/>
    <n v="169"/>
    <n v="5398"/>
    <n v="367"/>
  </r>
  <r>
    <x v="12"/>
    <x v="10"/>
    <n v="23503"/>
    <n v="48.552"/>
    <n v="138169"/>
    <n v="127683"/>
    <n v="131886"/>
    <n v="15143"/>
    <n v="131074"/>
    <n v="94215"/>
    <n v="36859"/>
    <n v="14454"/>
    <n v="96126"/>
    <n v="6945"/>
  </r>
  <r>
    <x v="12"/>
    <x v="11"/>
    <n v="1126"/>
    <n v="21.728000000000002"/>
    <n v="122966"/>
    <n v="115548"/>
    <n v="123753"/>
    <n v="13388"/>
    <n v="120163"/>
    <n v="91700"/>
    <n v="28463"/>
    <n v="8594"/>
    <n v="103237"/>
    <n v="7032"/>
  </r>
  <r>
    <x v="12"/>
    <x v="12"/>
    <n v="9430"/>
    <n v="23.193000000000001"/>
    <n v="51684"/>
    <n v="47347"/>
    <n v="53839"/>
    <n v="8314"/>
    <n v="48906"/>
    <n v="34242"/>
    <n v="14664"/>
    <n v="4536"/>
    <n v="45281"/>
    <n v="2914"/>
  </r>
  <r>
    <x v="12"/>
    <x v="13"/>
    <n v="1874"/>
    <n v="32.19"/>
    <n v="439029"/>
    <n v="409338"/>
    <n v="442893"/>
    <n v="22998"/>
    <n v="405749"/>
    <n v="318416"/>
    <n v="87333"/>
    <n v="36379"/>
    <n v="279266"/>
    <n v="15785"/>
  </r>
  <r>
    <x v="12"/>
    <x v="14"/>
    <n v="90"/>
    <n v="11.228999999999999"/>
    <n v="63484"/>
    <n v="45464"/>
    <n v="64718"/>
    <n v="8293"/>
    <n v="51716"/>
    <n v="31561"/>
    <n v="20155"/>
    <n v="5524"/>
    <n v="72721"/>
    <n v="2858"/>
  </r>
  <r>
    <x v="12"/>
    <x v="15"/>
    <n v="3732"/>
    <n v="85.650999999999996"/>
    <n v="376625"/>
    <n v="323408"/>
    <n v="411135"/>
    <n v="51308"/>
    <n v="336598"/>
    <n v="248609"/>
    <n v="87990"/>
    <n v="20453"/>
    <n v="277201"/>
    <n v="19022"/>
  </r>
  <r>
    <x v="12"/>
    <x v="16"/>
    <n v="6086"/>
    <n v="56.286999999999999"/>
    <n v="216595"/>
    <n v="201688"/>
    <n v="218320"/>
    <n v="34735"/>
    <n v="211334"/>
    <n v="142654"/>
    <n v="68680"/>
    <n v="17609"/>
    <n v="198632"/>
    <n v="14049"/>
  </r>
  <r>
    <x v="12"/>
    <x v="17"/>
    <n v="1237"/>
    <n v="41.893999999999998"/>
    <n v="295454"/>
    <n v="267885"/>
    <n v="351280"/>
    <n v="27630"/>
    <n v="276199"/>
    <n v="239894"/>
    <n v="36305"/>
    <n v="4659"/>
    <n v="207277"/>
    <n v="8910"/>
  </r>
  <r>
    <x v="12"/>
    <x v="18"/>
    <n v="51638"/>
    <n v="197.71899999999999"/>
    <n v="532969"/>
    <n v="495372"/>
    <n v="533083"/>
    <n v="91001"/>
    <n v="514110"/>
    <n v="357630"/>
    <n v="156480"/>
    <n v="39972"/>
    <n v="420848"/>
    <n v="32786"/>
  </r>
  <r>
    <x v="12"/>
    <x v="19"/>
    <n v="3362"/>
    <n v="45.054000000000002"/>
    <n v="342133"/>
    <n v="322837"/>
    <n v="375572"/>
    <n v="28710"/>
    <n v="327075"/>
    <n v="279715"/>
    <n v="47360"/>
    <n v="6828"/>
    <n v="217207"/>
    <n v="7485"/>
  </r>
  <r>
    <x v="12"/>
    <x v="20"/>
    <n v="9389"/>
    <n v="106.76"/>
    <n v="417554"/>
    <n v="379243"/>
    <n v="447366"/>
    <n v="65834"/>
    <n v="391436"/>
    <n v="294044"/>
    <n v="97392"/>
    <n v="12847"/>
    <n v="284585"/>
    <n v="18046"/>
  </r>
  <r>
    <x v="12"/>
    <x v="21"/>
    <n v="4603"/>
    <n v="123.33799999999999"/>
    <n v="452421"/>
    <n v="403868"/>
    <n v="492420"/>
    <n v="79946"/>
    <n v="420760"/>
    <n v="312696"/>
    <n v="108064"/>
    <n v="5306"/>
    <n v="383652"/>
    <n v="17459"/>
  </r>
  <r>
    <x v="12"/>
    <x v="22"/>
    <n v="1176"/>
    <n v="172.06399999999999"/>
    <n v="1430552"/>
    <n v="1348696"/>
    <n v="1548108"/>
    <n v="131734"/>
    <n v="1394282"/>
    <n v="1186268"/>
    <n v="208014"/>
    <n v="31167"/>
    <n v="750116"/>
    <n v="64824"/>
  </r>
  <r>
    <x v="12"/>
    <x v="23"/>
    <n v="1035"/>
    <n v="24.797000000000001"/>
    <n v="99519"/>
    <n v="84950"/>
    <n v="109745"/>
    <n v="17113"/>
    <n v="96753"/>
    <n v="71629"/>
    <n v="25124"/>
    <n v="10305"/>
    <n v="147661"/>
    <n v="5075"/>
  </r>
  <r>
    <x v="12"/>
    <x v="24"/>
    <n v="5045"/>
    <n v="22.908000000000001"/>
    <n v="53289"/>
    <n v="47184"/>
    <n v="53007"/>
    <n v="9302"/>
    <n v="48276"/>
    <n v="33861"/>
    <n v="14415"/>
    <n v="2700"/>
    <n v="36545"/>
    <n v="2323"/>
  </r>
  <r>
    <x v="12"/>
    <x v="25"/>
    <n v="10258"/>
    <n v="44.427999999999997"/>
    <n v="93020"/>
    <n v="84351"/>
    <n v="93464"/>
    <n v="20339"/>
    <n v="89227"/>
    <n v="58092"/>
    <n v="31135"/>
    <n v="6492"/>
    <n v="90443"/>
    <n v="7156"/>
  </r>
  <r>
    <x v="12"/>
    <x v="32"/>
    <n v="19082"/>
    <n v="58.427999999999997"/>
    <n v="170507"/>
    <n v="142838"/>
    <n v="168910"/>
    <n v="31430"/>
    <n v="151737"/>
    <n v="101094"/>
    <n v="50643"/>
    <n v="12631"/>
    <n v="140167"/>
    <n v="6282"/>
  </r>
  <r>
    <x v="12"/>
    <x v="26"/>
    <n v="12739"/>
    <n v="41.198"/>
    <n v="2469139"/>
    <n v="2021977"/>
    <n v="2660632"/>
    <n v="38695"/>
    <n v="2048961"/>
    <n v="1749740"/>
    <n v="299221"/>
    <n v="160453"/>
    <n v="2738136"/>
    <n v="253386"/>
  </r>
  <r>
    <x v="12"/>
    <x v="27"/>
    <n v="7116"/>
    <n v="55.908999999999999"/>
    <n v="173877"/>
    <n v="157649"/>
    <n v="173991"/>
    <n v="30086"/>
    <n v="161301"/>
    <n v="108799"/>
    <n v="52502"/>
    <n v="10654"/>
    <n v="225053"/>
    <n v="18718"/>
  </r>
  <r>
    <x v="12"/>
    <x v="28"/>
    <n v="836"/>
    <n v="18.244"/>
    <n v="53980"/>
    <n v="53508"/>
    <n v="53790"/>
    <n v="12228"/>
    <n v="53878"/>
    <n v="34585"/>
    <n v="19293"/>
    <n v="2715"/>
    <n v="112961"/>
    <n v="8459"/>
  </r>
  <r>
    <x v="12"/>
    <x v="29"/>
    <n v="200"/>
    <n v="1.359"/>
    <n v="3221"/>
    <n v="3160"/>
    <n v="3021"/>
    <n v="847"/>
    <n v="3187"/>
    <n v="1552"/>
    <n v="1634"/>
    <n v="291"/>
    <n v="6795"/>
    <n v="439"/>
  </r>
  <r>
    <x v="12"/>
    <x v="30"/>
    <n v="6032"/>
    <n v="35.9"/>
    <n v="115264"/>
    <n v="99575"/>
    <n v="115814"/>
    <n v="16784"/>
    <n v="102813"/>
    <n v="71624"/>
    <n v="31189"/>
    <n v="7529"/>
    <n v="104450"/>
    <n v="9730"/>
  </r>
  <r>
    <x v="12"/>
    <x v="31"/>
    <n v="48"/>
    <n v="0.40600000000000003"/>
    <n v="1413"/>
    <n v="1405"/>
    <n v="1366"/>
    <n v="227"/>
    <n v="1424"/>
    <n v="1038"/>
    <n v="386"/>
    <n v="119"/>
    <n v="847"/>
    <n v="90"/>
  </r>
  <r>
    <x v="13"/>
    <x v="0"/>
    <n v="504"/>
    <n v="18.84"/>
    <n v="132009"/>
    <n v="76653"/>
    <n v="136032"/>
    <n v="14899"/>
    <n v="79158"/>
    <n v="42186"/>
    <n v="36971"/>
    <n v="13038"/>
    <n v="135697"/>
    <n v="11381"/>
  </r>
  <r>
    <x v="13"/>
    <x v="1"/>
    <n v="12"/>
    <n v="7.5780000000000003"/>
    <n v="44964"/>
    <n v="44207"/>
    <n v="43454"/>
    <n v="6349"/>
    <n v="45502"/>
    <n v="21197"/>
    <n v="24305"/>
    <n v="7185"/>
    <n v="67429"/>
    <n v="7979"/>
  </r>
  <r>
    <x v="13"/>
    <x v="2"/>
    <n v="408"/>
    <n v="5.4409999999999998"/>
    <n v="26365"/>
    <n v="23452"/>
    <n v="23881"/>
    <n v="3812"/>
    <n v="24222"/>
    <n v="13875"/>
    <n v="10346"/>
    <n v="4096"/>
    <n v="36901"/>
    <n v="2179"/>
  </r>
  <r>
    <x v="13"/>
    <x v="3"/>
    <n v="77"/>
    <n v="1.9259999999999999"/>
    <n v="5076"/>
    <n v="4955"/>
    <n v="5401"/>
    <n v="1468"/>
    <n v="4928"/>
    <n v="2878"/>
    <n v="2050"/>
    <n v="379"/>
    <n v="5006"/>
    <n v="361"/>
  </r>
  <r>
    <x v="13"/>
    <x v="4"/>
    <n v="189478"/>
    <n v="1273.203"/>
    <n v="6086953"/>
    <n v="5516337"/>
    <n v="6426993"/>
    <n v="786146"/>
    <n v="5671426"/>
    <n v="4336961"/>
    <n v="1334466"/>
    <n v="265247"/>
    <n v="4359548"/>
    <n v="301589"/>
  </r>
  <r>
    <x v="13"/>
    <x v="5"/>
    <n v="10238"/>
    <n v="98.912999999999997"/>
    <n v="438174"/>
    <n v="356057"/>
    <n v="442367"/>
    <n v="49426"/>
    <n v="379977"/>
    <n v="293541"/>
    <n v="86436"/>
    <n v="16691"/>
    <n v="268564"/>
    <n v="18621"/>
  </r>
  <r>
    <x v="13"/>
    <x v="6"/>
    <n v="3308"/>
    <n v="18.222000000000001"/>
    <n v="95551"/>
    <n v="80867"/>
    <n v="103157"/>
    <n v="11896"/>
    <n v="85968"/>
    <n v="57198"/>
    <n v="28770"/>
    <n v="10272"/>
    <n v="120517"/>
    <n v="5640"/>
  </r>
  <r>
    <x v="13"/>
    <x v="7"/>
    <n v="2106"/>
    <n v="21.837"/>
    <n v="59090"/>
    <n v="54237"/>
    <n v="61731"/>
    <n v="11385"/>
    <n v="54760"/>
    <n v="38706"/>
    <n v="16055"/>
    <n v="1850"/>
    <n v="64665"/>
    <n v="3250"/>
  </r>
  <r>
    <x v="13"/>
    <x v="8"/>
    <n v="16574"/>
    <n v="25.780999999999999"/>
    <n v="25706"/>
    <n v="20661"/>
    <n v="24174"/>
    <n v="5386"/>
    <n v="22567"/>
    <n v="13345"/>
    <n v="9221"/>
    <n v="2879"/>
    <n v="19206"/>
    <n v="1171"/>
  </r>
  <r>
    <x v="13"/>
    <x v="9"/>
    <n v="511"/>
    <n v="3.5840000000000001"/>
    <n v="5936"/>
    <n v="5503"/>
    <n v="5958"/>
    <n v="1526"/>
    <n v="5810"/>
    <n v="3602"/>
    <n v="2208"/>
    <n v="305"/>
    <n v="5691"/>
    <n v="637"/>
  </r>
  <r>
    <x v="13"/>
    <x v="10"/>
    <n v="24752"/>
    <n v="48.795999999999999"/>
    <n v="115042"/>
    <n v="106129"/>
    <n v="114293"/>
    <n v="14960"/>
    <n v="107885"/>
    <n v="80175"/>
    <n v="27709"/>
    <n v="6907"/>
    <n v="93615"/>
    <n v="7740"/>
  </r>
  <r>
    <x v="13"/>
    <x v="11"/>
    <n v="1164"/>
    <n v="21.324000000000002"/>
    <n v="112485"/>
    <n v="104685"/>
    <n v="132431"/>
    <n v="14067"/>
    <n v="105570"/>
    <n v="80199"/>
    <n v="25371"/>
    <n v="4709"/>
    <n v="101711"/>
    <n v="8803"/>
  </r>
  <r>
    <x v="13"/>
    <x v="12"/>
    <n v="9502"/>
    <n v="22.83"/>
    <n v="49811"/>
    <n v="46320"/>
    <n v="51290"/>
    <n v="8634"/>
    <n v="47441"/>
    <n v="32309"/>
    <n v="15132"/>
    <n v="4492"/>
    <n v="46499"/>
    <n v="3100"/>
  </r>
  <r>
    <x v="13"/>
    <x v="13"/>
    <n v="1858"/>
    <n v="31.780999999999999"/>
    <n v="355811"/>
    <n v="336396"/>
    <n v="373161"/>
    <n v="24423"/>
    <n v="339587"/>
    <n v="280161"/>
    <n v="59427"/>
    <n v="13944"/>
    <n v="285015"/>
    <n v="16709"/>
  </r>
  <r>
    <x v="13"/>
    <x v="14"/>
    <n v="85"/>
    <n v="11.433"/>
    <n v="71463"/>
    <n v="50473"/>
    <n v="70836"/>
    <n v="9223"/>
    <n v="57907"/>
    <n v="33404"/>
    <n v="24503"/>
    <n v="5372"/>
    <n v="76557"/>
    <n v="3940"/>
  </r>
  <r>
    <x v="13"/>
    <x v="15"/>
    <n v="3742"/>
    <n v="84.001000000000005"/>
    <n v="371461"/>
    <n v="318378"/>
    <n v="381258"/>
    <n v="54481"/>
    <n v="327750"/>
    <n v="233448"/>
    <n v="94302"/>
    <n v="22033"/>
    <n v="294182"/>
    <n v="21268"/>
  </r>
  <r>
    <x v="13"/>
    <x v="16"/>
    <n v="6160"/>
    <n v="53.744999999999997"/>
    <n v="196079"/>
    <n v="183712"/>
    <n v="201271"/>
    <n v="35207"/>
    <n v="189525"/>
    <n v="125528"/>
    <n v="63996"/>
    <n v="13574"/>
    <n v="199254"/>
    <n v="14674"/>
  </r>
  <r>
    <x v="13"/>
    <x v="17"/>
    <n v="1333"/>
    <n v="40.542999999999999"/>
    <n v="238524"/>
    <n v="212382"/>
    <n v="288496"/>
    <n v="28049"/>
    <n v="210690"/>
    <n v="183354"/>
    <n v="27336"/>
    <n v="341"/>
    <n v="189857"/>
    <n v="8956"/>
  </r>
  <r>
    <x v="13"/>
    <x v="18"/>
    <n v="53611"/>
    <n v="194.029"/>
    <n v="511879"/>
    <n v="479382"/>
    <n v="510379"/>
    <n v="95290"/>
    <n v="490416"/>
    <n v="328633"/>
    <n v="161784"/>
    <n v="39303"/>
    <n v="436456"/>
    <n v="34501"/>
  </r>
  <r>
    <x v="13"/>
    <x v="19"/>
    <n v="3472"/>
    <n v="45.182000000000002"/>
    <n v="326554"/>
    <n v="306238"/>
    <n v="361223"/>
    <n v="31705"/>
    <n v="310688"/>
    <n v="258905"/>
    <n v="51783"/>
    <n v="8479"/>
    <n v="215399"/>
    <n v="15659"/>
  </r>
  <r>
    <x v="13"/>
    <x v="20"/>
    <n v="8929"/>
    <n v="105.73399999999999"/>
    <n v="449387"/>
    <n v="410659"/>
    <n v="472731"/>
    <n v="71520"/>
    <n v="420152"/>
    <n v="305894"/>
    <n v="114258"/>
    <n v="20041"/>
    <n v="296818"/>
    <n v="21062"/>
  </r>
  <r>
    <x v="13"/>
    <x v="21"/>
    <n v="4617"/>
    <n v="120.57299999999999"/>
    <n v="467380"/>
    <n v="417397"/>
    <n v="497837"/>
    <n v="84820"/>
    <n v="431118"/>
    <n v="309309"/>
    <n v="121809"/>
    <n v="19373"/>
    <n v="402174"/>
    <n v="23366"/>
  </r>
  <r>
    <x v="13"/>
    <x v="22"/>
    <n v="1164"/>
    <n v="172.328"/>
    <n v="1716530"/>
    <n v="1620384"/>
    <n v="1849763"/>
    <n v="147030"/>
    <n v="1652831"/>
    <n v="1389085"/>
    <n v="263747"/>
    <n v="42793"/>
    <n v="790759"/>
    <n v="69621"/>
  </r>
  <r>
    <x v="13"/>
    <x v="23"/>
    <n v="1092"/>
    <n v="25.553999999999998"/>
    <n v="127762"/>
    <n v="109157"/>
    <n v="138460"/>
    <n v="19643"/>
    <n v="116146"/>
    <n v="85293"/>
    <n v="30854"/>
    <n v="4673"/>
    <n v="156718"/>
    <n v="5851"/>
  </r>
  <r>
    <x v="13"/>
    <x v="24"/>
    <n v="5001"/>
    <n v="21.765000000000001"/>
    <n v="47610"/>
    <n v="42295"/>
    <n v="47605"/>
    <n v="9332"/>
    <n v="43051"/>
    <n v="29189"/>
    <n v="13862"/>
    <n v="2405"/>
    <n v="36184"/>
    <n v="2987"/>
  </r>
  <r>
    <x v="13"/>
    <x v="25"/>
    <n v="10547"/>
    <n v="43.554000000000002"/>
    <n v="89653"/>
    <n v="81103"/>
    <n v="89713"/>
    <n v="20985"/>
    <n v="83941"/>
    <n v="52391"/>
    <n v="31550"/>
    <n v="7122"/>
    <n v="92073"/>
    <n v="5854"/>
  </r>
  <r>
    <x v="13"/>
    <x v="32"/>
    <n v="19681"/>
    <n v="59.68"/>
    <n v="187724"/>
    <n v="162053"/>
    <n v="183719"/>
    <n v="35029"/>
    <n v="167372"/>
    <n v="110445"/>
    <n v="56927"/>
    <n v="14238"/>
    <n v="145724"/>
    <n v="7320"/>
  </r>
  <r>
    <x v="13"/>
    <x v="26"/>
    <n v="12727"/>
    <n v="42.093000000000004"/>
    <n v="1749141"/>
    <n v="1474174"/>
    <n v="1995074"/>
    <n v="42118"/>
    <n v="1499494"/>
    <n v="1226515"/>
    <n v="272979"/>
    <n v="92003"/>
    <n v="1766271"/>
    <n v="272973"/>
  </r>
  <r>
    <x v="13"/>
    <x v="27"/>
    <n v="7080"/>
    <n v="56.762999999999998"/>
    <n v="177374"/>
    <n v="163091"/>
    <n v="177096"/>
    <n v="33176"/>
    <n v="166882"/>
    <n v="109383"/>
    <n v="57500"/>
    <n v="10904"/>
    <n v="234510"/>
    <n v="18997"/>
  </r>
  <r>
    <x v="13"/>
    <x v="28"/>
    <n v="860"/>
    <n v="18.265000000000001"/>
    <n v="62542"/>
    <n v="62057"/>
    <n v="61826"/>
    <n v="13532"/>
    <n v="62327"/>
    <n v="40170"/>
    <n v="22157"/>
    <n v="3224"/>
    <n v="118328"/>
    <n v="7651"/>
  </r>
  <r>
    <x v="13"/>
    <x v="29"/>
    <n v="189"/>
    <n v="1.4019999999999999"/>
    <n v="3674"/>
    <n v="3606"/>
    <n v="3448"/>
    <n v="952"/>
    <n v="3631"/>
    <n v="1842"/>
    <n v="1790"/>
    <n v="301"/>
    <n v="5821"/>
    <n v="702"/>
  </r>
  <r>
    <x v="13"/>
    <x v="30"/>
    <n v="5986"/>
    <n v="36.688000000000002"/>
    <n v="109896"/>
    <n v="96172"/>
    <n v="110561"/>
    <n v="18441"/>
    <n v="99661"/>
    <n v="66474"/>
    <n v="33187"/>
    <n v="7314"/>
    <n v="109500"/>
    <n v="10485"/>
  </r>
  <r>
    <x v="13"/>
    <x v="31"/>
    <n v="45"/>
    <n v="0.40799999999999997"/>
    <n v="1262"/>
    <n v="1257"/>
    <n v="1261"/>
    <n v="250"/>
    <n v="1262"/>
    <n v="896"/>
    <n v="366"/>
    <n v="65"/>
    <n v="861"/>
    <n v="159"/>
  </r>
  <r>
    <x v="0"/>
    <x v="33"/>
    <n v="176978"/>
    <n v="1312.48"/>
    <n v="4498035"/>
    <n v="4025806"/>
    <n v="4753466"/>
    <n v="457390"/>
    <n v="4129189"/>
    <n v="3182121"/>
    <n v="947066"/>
    <n v="254287"/>
    <n v="4283714"/>
    <n v="264865"/>
  </r>
  <r>
    <x v="1"/>
    <x v="33"/>
    <n v="184451"/>
    <n v="1343.2739999999999"/>
    <n v="4906231"/>
    <n v="4399810"/>
    <n v="5211317"/>
    <n v="480350"/>
    <n v="4525232"/>
    <n v="3530171"/>
    <n v="995061"/>
    <n v="271817"/>
    <n v="4457875"/>
    <n v="268432"/>
  </r>
  <r>
    <x v="2"/>
    <x v="33"/>
    <n v="186622"/>
    <n v="1344.886"/>
    <n v="5126536"/>
    <n v="4555958"/>
    <n v="5305699"/>
    <n v="494070"/>
    <n v="4672098"/>
    <n v="3668404"/>
    <n v="1003696"/>
    <n v="324434"/>
    <n v="4487593"/>
    <n v="277803"/>
  </r>
  <r>
    <x v="3"/>
    <x v="33"/>
    <n v="182693"/>
    <n v="1332.4949999999999"/>
    <n v="5127117"/>
    <n v="4565671"/>
    <n v="5361668"/>
    <n v="494931"/>
    <n v="4665267"/>
    <n v="3632841"/>
    <n v="1032426"/>
    <n v="283652"/>
    <n v="4631261"/>
    <n v="264592"/>
  </r>
  <r>
    <x v="4"/>
    <x v="33"/>
    <n v="187066"/>
    <n v="1347.8489999999999"/>
    <n v="5391150"/>
    <n v="4809755"/>
    <n v="5528993"/>
    <n v="516414"/>
    <n v="4938720"/>
    <n v="3810875"/>
    <n v="1127845"/>
    <n v="297160"/>
    <n v="4771573"/>
    <n v="284278"/>
  </r>
  <r>
    <x v="5"/>
    <x v="33"/>
    <n v="189590"/>
    <n v="1382.5360000000001"/>
    <n v="5598288"/>
    <n v="4959647"/>
    <n v="5759609"/>
    <n v="544084"/>
    <n v="5080580"/>
    <n v="3909862"/>
    <n v="1170716"/>
    <n v="328391"/>
    <n v="4823913"/>
    <n v="295663"/>
  </r>
  <r>
    <x v="6"/>
    <x v="33"/>
    <n v="190545"/>
    <n v="1407.7739999999999"/>
    <n v="5528621"/>
    <n v="4922923"/>
    <n v="5697202"/>
    <n v="580496"/>
    <n v="5048891"/>
    <n v="3849970"/>
    <n v="1198921"/>
    <n v="308944"/>
    <n v="4911683"/>
    <n v="282193"/>
  </r>
  <r>
    <x v="7"/>
    <x v="33"/>
    <n v="194230"/>
    <n v="1436.296"/>
    <n v="6016725"/>
    <n v="5290643"/>
    <n v="6194804"/>
    <n v="633695"/>
    <n v="5434095"/>
    <n v="4178618"/>
    <n v="1255478"/>
    <n v="323281"/>
    <n v="5089525"/>
    <n v="325763"/>
  </r>
  <r>
    <x v="8"/>
    <x v="33"/>
    <n v="199133"/>
    <n v="1447.454"/>
    <n v="6385431"/>
    <n v="5618043"/>
    <n v="6766490"/>
    <n v="688058"/>
    <n v="5779663"/>
    <n v="4498016"/>
    <n v="1281648"/>
    <n v="325845"/>
    <n v="5379191"/>
    <n v="408662"/>
  </r>
  <r>
    <x v="9"/>
    <x v="33"/>
    <n v="199771"/>
    <n v="1436.4680000000001"/>
    <n v="6615053"/>
    <n v="5778913"/>
    <n v="7062963"/>
    <n v="726256"/>
    <n v="5946255"/>
    <n v="4611679"/>
    <n v="1334576"/>
    <n v="319539"/>
    <n v="5479599"/>
    <n v="420353"/>
  </r>
  <r>
    <x v="10"/>
    <x v="33"/>
    <n v="198917"/>
    <n v="1399.3510000000001"/>
    <n v="6080568"/>
    <n v="5355540"/>
    <n v="6922245"/>
    <n v="712058"/>
    <n v="5480611"/>
    <n v="4185551"/>
    <n v="1295060"/>
    <n v="243184"/>
    <n v="5535604"/>
    <n v="427294"/>
  </r>
  <r>
    <x v="11"/>
    <x v="33"/>
    <n v="201634"/>
    <n v="1399.6659999999999"/>
    <n v="6614870"/>
    <n v="5754947"/>
    <n v="7222040"/>
    <n v="755357"/>
    <n v="5969092"/>
    <n v="4528858"/>
    <n v="1440235"/>
    <n v="317186"/>
    <n v="6591499"/>
    <n v="544674"/>
  </r>
  <r>
    <x v="12"/>
    <x v="33"/>
    <n v="204906"/>
    <n v="1402.8579999999999"/>
    <n v="8858789"/>
    <n v="7605040"/>
    <n v="9518265"/>
    <n v="815898"/>
    <n v="7847089"/>
    <n v="6207712"/>
    <n v="1639379"/>
    <n v="456667"/>
    <n v="7338155"/>
    <n v="544588"/>
  </r>
  <r>
    <x v="13"/>
    <x v="33"/>
    <n v="209789"/>
    <n v="1390.8989999999999"/>
    <n v="8145477"/>
    <n v="7230255"/>
    <n v="8735195"/>
    <n v="876339"/>
    <n v="7416960"/>
    <n v="5715045"/>
    <n v="1701916"/>
    <n v="381192"/>
    <n v="6496026"/>
    <n v="604940"/>
  </r>
  <r>
    <x v="14"/>
    <x v="0"/>
    <n v="508"/>
    <n v="18.013999999999999"/>
    <n v="96491"/>
    <n v="68697"/>
    <n v="107593"/>
    <n v="15481"/>
    <n v="69622"/>
    <n v="39009"/>
    <n v="30612"/>
    <n v="8879"/>
    <n v="129467"/>
    <n v="5541"/>
  </r>
  <r>
    <x v="14"/>
    <x v="4"/>
    <n v="193224"/>
    <n v="1248.982"/>
    <n v="6243120"/>
    <n v="5608485"/>
    <n v="6586037"/>
    <n v="823158"/>
    <n v="5826627"/>
    <n v="4396258"/>
    <n v="1430369"/>
    <n v="279152"/>
    <n v="4582973"/>
    <n v="282156"/>
  </r>
  <r>
    <x v="14"/>
    <x v="26"/>
    <n v="12882"/>
    <n v="42.622999999999998"/>
    <n v="1222608"/>
    <n v="998518"/>
    <n v="1319398"/>
    <n v="44141"/>
    <n v="1019004"/>
    <n v="728726"/>
    <n v="290278"/>
    <n v="68856"/>
    <n v="1761761"/>
    <n v="163618"/>
  </r>
  <r>
    <x v="14"/>
    <x v="27"/>
    <n v="7071"/>
    <n v="55.927999999999997"/>
    <n v="192925"/>
    <n v="176732"/>
    <n v="191983"/>
    <n v="35995"/>
    <n v="181849"/>
    <n v="119364"/>
    <n v="62486"/>
    <n v="11625"/>
    <n v="252435"/>
    <n v="17961"/>
  </r>
  <r>
    <x v="14"/>
    <x v="33"/>
    <n v="213685"/>
    <n v="1365.547"/>
    <n v="7755144"/>
    <n v="6852432"/>
    <n v="8205012"/>
    <n v="918776"/>
    <n v="7097102"/>
    <n v="5283356"/>
    <n v="1813745"/>
    <n v="368511"/>
    <n v="6726636"/>
    <n v="469277"/>
  </r>
  <r>
    <x v="14"/>
    <x v="1"/>
    <n v="11"/>
    <n v="7.2329999999999997"/>
    <n v="37110"/>
    <n v="35003"/>
    <n v="42104"/>
    <n v="6579"/>
    <n v="34944"/>
    <n v="18132"/>
    <n v="16812"/>
    <n v="3571"/>
    <n v="65693"/>
    <n v="1781"/>
  </r>
  <r>
    <x v="14"/>
    <x v="2"/>
    <n v="406"/>
    <n v="5.274"/>
    <n v="27927"/>
    <n v="24860"/>
    <n v="25334"/>
    <n v="4041"/>
    <n v="25575"/>
    <n v="13998"/>
    <n v="11577"/>
    <n v="4438"/>
    <n v="37714"/>
    <n v="2815"/>
  </r>
  <r>
    <x v="14"/>
    <x v="3"/>
    <n v="84"/>
    <n v="1.91"/>
    <n v="5328"/>
    <n v="5216"/>
    <n v="5546"/>
    <n v="1594"/>
    <n v="5239"/>
    <n v="3068"/>
    <n v="2171"/>
    <n v="502"/>
    <n v="4649"/>
    <n v="465"/>
  </r>
  <r>
    <x v="14"/>
    <x v="5"/>
    <n v="10648"/>
    <n v="100.455"/>
    <n v="448794"/>
    <n v="365173"/>
    <n v="450727"/>
    <n v="53926"/>
    <n v="385308"/>
    <n v="291076"/>
    <n v="94232"/>
    <n v="17760"/>
    <n v="284864"/>
    <n v="21494"/>
  </r>
  <r>
    <x v="14"/>
    <x v="6"/>
    <n v="3466"/>
    <n v="18.206"/>
    <n v="101487"/>
    <n v="85777"/>
    <n v="114718"/>
    <n v="13103"/>
    <n v="90337"/>
    <n v="59124"/>
    <n v="31213"/>
    <n v="12236"/>
    <n v="130123"/>
    <n v="5855"/>
  </r>
  <r>
    <x v="14"/>
    <x v="7"/>
    <n v="2031"/>
    <n v="21.108000000000001"/>
    <n v="57121"/>
    <n v="52588"/>
    <n v="59858"/>
    <n v="11841"/>
    <n v="53854"/>
    <n v="37438"/>
    <n v="16416"/>
    <n v="1641"/>
    <n v="62979"/>
    <n v="2554"/>
  </r>
  <r>
    <x v="14"/>
    <x v="8"/>
    <n v="17070"/>
    <n v="25.047999999999998"/>
    <n v="25393"/>
    <n v="21238"/>
    <n v="23928"/>
    <n v="5422"/>
    <n v="22894"/>
    <n v="13651"/>
    <n v="9243"/>
    <n v="2870"/>
    <n v="19105"/>
    <n v="1085"/>
  </r>
  <r>
    <x v="14"/>
    <x v="9"/>
    <n v="486"/>
    <n v="3.4350000000000001"/>
    <n v="6005"/>
    <n v="5529"/>
    <n v="6065"/>
    <n v="1577"/>
    <n v="5770"/>
    <n v="3569"/>
    <n v="2201"/>
    <n v="279"/>
    <n v="5791"/>
    <n v="193"/>
  </r>
  <r>
    <x v="14"/>
    <x v="10"/>
    <n v="25818"/>
    <n v="46.933"/>
    <n v="113368"/>
    <n v="105395"/>
    <n v="112121"/>
    <n v="14894"/>
    <n v="107756"/>
    <n v="79520"/>
    <n v="28236"/>
    <n v="6609"/>
    <n v="98922"/>
    <n v="6334"/>
  </r>
  <r>
    <x v="14"/>
    <x v="11"/>
    <n v="1163"/>
    <n v="21.486000000000001"/>
    <n v="117439"/>
    <n v="109628"/>
    <n v="135806"/>
    <n v="15343"/>
    <n v="112237"/>
    <n v="84090"/>
    <n v="28148"/>
    <n v="6481"/>
    <n v="111573"/>
    <n v="13402"/>
  </r>
  <r>
    <x v="14"/>
    <x v="12"/>
    <n v="9524"/>
    <n v="21.509"/>
    <n v="47009"/>
    <n v="44235"/>
    <n v="47713"/>
    <n v="8755"/>
    <n v="45045"/>
    <n v="29983"/>
    <n v="15062"/>
    <n v="4580"/>
    <n v="48546"/>
    <n v="4337"/>
  </r>
  <r>
    <x v="14"/>
    <x v="13"/>
    <n v="1849"/>
    <n v="32.081000000000003"/>
    <n v="357824"/>
    <n v="333914"/>
    <n v="392379"/>
    <n v="26034"/>
    <n v="338571"/>
    <n v="286116"/>
    <n v="52455"/>
    <n v="-6498"/>
    <n v="273549"/>
    <n v="20748"/>
  </r>
  <r>
    <x v="14"/>
    <x v="14"/>
    <n v="87"/>
    <n v="11.382"/>
    <n v="73578"/>
    <n v="51305"/>
    <n v="81513"/>
    <n v="10082"/>
    <n v="58520"/>
    <n v="35652"/>
    <n v="22868"/>
    <n v="5184"/>
    <n v="78651"/>
    <n v="3987"/>
  </r>
  <r>
    <x v="14"/>
    <x v="15"/>
    <n v="3890"/>
    <n v="82.894999999999996"/>
    <n v="384944"/>
    <n v="329156"/>
    <n v="396671"/>
    <n v="57531"/>
    <n v="340277"/>
    <n v="240542"/>
    <n v="99736"/>
    <n v="22063"/>
    <n v="305302"/>
    <n v="15959"/>
  </r>
  <r>
    <x v="14"/>
    <x v="16"/>
    <n v="6157"/>
    <n v="51.753"/>
    <n v="196419"/>
    <n v="182801"/>
    <n v="201781"/>
    <n v="36023"/>
    <n v="187111"/>
    <n v="124857"/>
    <n v="62254"/>
    <n v="12481"/>
    <n v="201804"/>
    <n v="13221"/>
  </r>
  <r>
    <x v="14"/>
    <x v="17"/>
    <n v="1355"/>
    <n v="38.222999999999999"/>
    <n v="218986"/>
    <n v="195428"/>
    <n v="255153"/>
    <n v="27313"/>
    <n v="199387"/>
    <n v="170959"/>
    <n v="28427"/>
    <n v="-3677"/>
    <n v="189009"/>
    <n v="6729"/>
  </r>
  <r>
    <x v="14"/>
    <x v="18"/>
    <n v="55086"/>
    <n v="192.97200000000001"/>
    <n v="523874"/>
    <n v="490935"/>
    <n v="522679"/>
    <n v="99614"/>
    <n v="506735"/>
    <n v="335082"/>
    <n v="171654"/>
    <n v="42323"/>
    <n v="490165"/>
    <n v="29429"/>
  </r>
  <r>
    <x v="14"/>
    <x v="19"/>
    <n v="3629"/>
    <n v="43.503"/>
    <n v="363529"/>
    <n v="343651"/>
    <n v="397299"/>
    <n v="33296"/>
    <n v="350990"/>
    <n v="294028"/>
    <n v="56962"/>
    <n v="10195"/>
    <n v="260049"/>
    <n v="12928"/>
  </r>
  <r>
    <x v="14"/>
    <x v="20"/>
    <n v="8532"/>
    <n v="99.950999999999993"/>
    <n v="444143"/>
    <n v="411245"/>
    <n v="468418"/>
    <n v="73420"/>
    <n v="421229"/>
    <n v="306795"/>
    <n v="114434"/>
    <n v="19136"/>
    <n v="293039"/>
    <n v="18282"/>
  </r>
  <r>
    <x v="14"/>
    <x v="21"/>
    <n v="4573"/>
    <n v="116.64700000000001"/>
    <n v="437063"/>
    <n v="396330"/>
    <n v="461457"/>
    <n v="86941"/>
    <n v="407229"/>
    <n v="284695"/>
    <n v="122533"/>
    <n v="16851"/>
    <n v="410996"/>
    <n v="21468"/>
  </r>
  <r>
    <x v="14"/>
    <x v="22"/>
    <n v="1184"/>
    <n v="170.86799999999999"/>
    <n v="1794962"/>
    <n v="1675906"/>
    <n v="1927632"/>
    <n v="155997"/>
    <n v="1741626"/>
    <n v="1425747"/>
    <n v="315879"/>
    <n v="67870"/>
    <n v="810553"/>
    <n v="62467"/>
  </r>
  <r>
    <x v="14"/>
    <x v="23"/>
    <n v="1102"/>
    <n v="25.687999999999999"/>
    <n v="167573"/>
    <n v="102777"/>
    <n v="174716"/>
    <n v="20617"/>
    <n v="127108"/>
    <n v="84293"/>
    <n v="42815"/>
    <n v="12342"/>
    <n v="196955"/>
    <n v="4874"/>
  </r>
  <r>
    <x v="14"/>
    <x v="24"/>
    <n v="4898"/>
    <n v="21.030999999999999"/>
    <n v="49256"/>
    <n v="43462"/>
    <n v="49317"/>
    <n v="9783"/>
    <n v="44728"/>
    <n v="29979"/>
    <n v="14749"/>
    <n v="2394"/>
    <n v="37596"/>
    <n v="2589"/>
  </r>
  <r>
    <x v="14"/>
    <x v="25"/>
    <n v="10893"/>
    <n v="42.735999999999997"/>
    <n v="92636"/>
    <n v="84314"/>
    <n v="93272"/>
    <n v="22219"/>
    <n v="87217"/>
    <n v="54580"/>
    <n v="32637"/>
    <n v="6831"/>
    <n v="91859"/>
    <n v="6155"/>
  </r>
  <r>
    <x v="14"/>
    <x v="32"/>
    <n v="19749"/>
    <n v="59.161999999999999"/>
    <n v="194069"/>
    <n v="166875"/>
    <n v="187362"/>
    <n v="37177"/>
    <n v="172847"/>
    <n v="112099"/>
    <n v="60748"/>
    <n v="15739"/>
    <n v="158797"/>
    <n v="7299"/>
  </r>
  <r>
    <x v="14"/>
    <x v="28"/>
    <n v="923"/>
    <n v="18.390999999999998"/>
    <n v="67752"/>
    <n v="67230"/>
    <n v="67199"/>
    <n v="14783"/>
    <n v="67524"/>
    <n v="43933"/>
    <n v="23591"/>
    <n v="3495"/>
    <n v="125448"/>
    <n v="7640"/>
  </r>
  <r>
    <x v="14"/>
    <x v="29"/>
    <n v="195"/>
    <n v="1.4910000000000001"/>
    <n v="4184"/>
    <n v="4110"/>
    <n v="3935"/>
    <n v="1086"/>
    <n v="4143"/>
    <n v="2058"/>
    <n v="2085"/>
    <n v="366"/>
    <n v="5958"/>
    <n v="459"/>
  </r>
  <r>
    <x v="14"/>
    <x v="30"/>
    <n v="5905"/>
    <n v="35.622"/>
    <n v="119717"/>
    <n v="104127"/>
    <n v="119546"/>
    <n v="19855"/>
    <n v="108929"/>
    <n v="72491"/>
    <n v="36438"/>
    <n v="7689"/>
    <n v="120046"/>
    <n v="9757"/>
  </r>
  <r>
    <x v="14"/>
    <x v="31"/>
    <n v="48"/>
    <n v="0.42399999999999999"/>
    <n v="1272"/>
    <n v="1265"/>
    <n v="1303"/>
    <n v="271"/>
    <n v="1253"/>
    <n v="881"/>
    <n v="372"/>
    <n v="74"/>
    <n v="982"/>
    <n v="105"/>
  </r>
  <r>
    <x v="0"/>
    <x v="32"/>
    <m/>
    <m/>
    <m/>
    <m/>
    <m/>
    <m/>
    <m/>
    <m/>
    <m/>
    <m/>
    <m/>
    <m/>
  </r>
  <r>
    <x v="2"/>
    <x v="32"/>
    <m/>
    <m/>
    <m/>
    <m/>
    <m/>
    <m/>
    <m/>
    <m/>
    <m/>
    <m/>
    <m/>
    <m/>
  </r>
  <r>
    <x v="3"/>
    <x v="32"/>
    <m/>
    <m/>
    <m/>
    <m/>
    <m/>
    <m/>
    <m/>
    <m/>
    <m/>
    <m/>
    <m/>
    <m/>
  </r>
  <r>
    <x v="4"/>
    <x v="32"/>
    <m/>
    <m/>
    <m/>
    <m/>
    <m/>
    <m/>
    <m/>
    <m/>
    <m/>
    <m/>
    <m/>
    <m/>
  </r>
  <r>
    <x v="1"/>
    <x v="32"/>
    <m/>
    <m/>
    <m/>
    <m/>
    <m/>
    <m/>
    <m/>
    <m/>
    <m/>
    <m/>
    <m/>
    <m/>
  </r>
  <r>
    <x v="15"/>
    <x v="34"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1000000}" name="Kontingenční tabulka3" cacheId="163" dataOnRows="1" applyNumberFormats="0" applyBorderFormats="0" applyFontFormats="0" applyPatternFormats="0" applyAlignmentFormats="0" applyWidthHeightFormats="1" dataCaption="Hodnoty" updatedVersion="8" minRefreshableVersion="3" showDrill="0" colGrandTotals="0" createdVersion="8" indent="0" compact="0" compactData="0" multipleFieldFilters="0" chartFormat="13">
  <location ref="E109:E111" firstHeaderRow="1" firstDataRow="1" firstDataCol="1"/>
  <pivotFields count="14">
    <pivotField compact="0" outline="0" showAl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h="1" x="15"/>
        <item x="12"/>
        <item x="13"/>
        <item h="1" x="14"/>
        <item h="1" m="1" x="16"/>
        <item t="default"/>
      </items>
    </pivotField>
    <pivotField axis="axisRow" compact="0" outline="0" showAll="0">
      <items count="131">
        <item h="1" m="1" x="78"/>
        <item h="1" m="1" x="61"/>
        <item h="1" m="1" x="47"/>
        <item h="1" m="1" x="115"/>
        <item h="1" m="1" x="101"/>
        <item h="1" m="1" x="87"/>
        <item h="1" m="1" x="72"/>
        <item h="1" m="1" x="55"/>
        <item h="1" m="1" x="68"/>
        <item h="1" m="1" x="52"/>
        <item h="1" m="1" x="38"/>
        <item h="1" m="1" x="121"/>
        <item h="1" m="1" x="105"/>
        <item h="1" m="1" x="91"/>
        <item h="1" m="1" x="77"/>
        <item h="1" m="1" x="60"/>
        <item h="1" m="1" x="46"/>
        <item h="1" m="1" x="128"/>
        <item h="1" m="1" x="42"/>
        <item h="1" m="1" x="124"/>
        <item h="1" m="1" x="109"/>
        <item h="1" m="1" x="95"/>
        <item h="1" m="1" x="82"/>
        <item h="1" m="1" x="66"/>
        <item h="1" m="1" x="51"/>
        <item h="1" m="1" x="37"/>
        <item h="1" m="1" x="120"/>
        <item h="1" m="1" x="104"/>
        <item h="1" m="1" x="114"/>
        <item h="1" m="1" x="100"/>
        <item h="1" m="1" x="86"/>
        <item h="1" m="1" x="71"/>
        <item h="1" m="1" x="41"/>
        <item h="1" m="1" x="123"/>
        <item h="1" m="1" x="108"/>
        <item h="1" m="1" x="94"/>
        <item h="1" m="1" x="81"/>
        <item h="1" m="1" x="76"/>
        <item h="1" m="1" x="59"/>
        <item h="1" m="1" x="45"/>
        <item h="1" m="1" x="113"/>
        <item h="1" m="1" x="99"/>
        <item h="1" m="1" x="85"/>
        <item h="1" m="1" x="54"/>
        <item h="1" m="1" x="65"/>
        <item h="1" m="1" x="50"/>
        <item h="1" m="1" x="36"/>
        <item h="1" m="1" x="118"/>
        <item h="1" m="1" x="90"/>
        <item h="1" m="1" x="75"/>
        <item h="1" m="1" x="44"/>
        <item h="1" m="1" x="127"/>
        <item h="1" m="1" x="40"/>
        <item h="1" m="1" x="122"/>
        <item h="1" m="1" x="107"/>
        <item h="1" m="1" x="93"/>
        <item h="1" m="1" x="80"/>
        <item h="1" m="1" x="49"/>
        <item h="1" m="1" x="117"/>
        <item h="1" m="1" x="103"/>
        <item h="1" m="1" x="112"/>
        <item h="1" m="1" x="98"/>
        <item h="1" m="1" x="84"/>
        <item h="1" m="1" x="70"/>
        <item h="1" m="1" x="53"/>
        <item h="1" m="1" x="39"/>
        <item h="1" m="1" x="106"/>
        <item h="1" m="1" x="92"/>
        <item h="1" m="1" x="79"/>
        <item h="1" m="1" x="89"/>
        <item h="1" m="1" x="74"/>
        <item h="1" m="1" x="57"/>
        <item h="1" m="1" x="125"/>
        <item h="1" m="1" x="110"/>
        <item h="1" m="1" x="96"/>
        <item h="1" m="1" x="83"/>
        <item h="1" m="1" x="69"/>
        <item h="1" m="1" x="62"/>
        <item h="1" m="1" x="48"/>
        <item h="1" m="1" x="129"/>
        <item h="1" m="1" x="116"/>
        <item h="1" m="1" x="102"/>
        <item h="1" m="1" x="88"/>
        <item h="1" m="1" x="73"/>
        <item h="1" m="1" x="56"/>
        <item h="1" x="34"/>
        <item h="1" m="1" x="58"/>
        <item h="1" m="1" x="43"/>
        <item h="1" m="1" x="126"/>
        <item h="1" m="1" x="111"/>
        <item h="1" m="1" x="97"/>
        <item h="1" x="5"/>
        <item h="1" x="6"/>
        <item h="1" m="1" x="119"/>
        <item h="1" x="7"/>
        <item h="1" x="8"/>
        <item h="1" x="9"/>
        <item h="1" x="10"/>
        <item h="1" x="11"/>
        <item h="1" x="12"/>
        <item h="1" m="1" x="35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32"/>
        <item h="1" m="1" x="67"/>
        <item h="1" x="28"/>
        <item h="1" x="29"/>
        <item h="1" x="30"/>
        <item h="1" x="31"/>
        <item h="1" x="0"/>
        <item h="1" x="4"/>
        <item h="1" x="26"/>
        <item h="1" x="27"/>
        <item h="1" x="1"/>
        <item h="1" x="2"/>
        <item h="1" x="3"/>
        <item h="1" m="1" x="63"/>
        <item h="1" m="1" x="64"/>
        <item x="3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"/>
  </rowFields>
  <rowItems count="2">
    <i>
      <x v="129"/>
    </i>
    <i t="grand">
      <x/>
    </i>
  </rowItems>
  <colItems count="1">
    <i/>
  </colItems>
  <formats count="17">
    <format dxfId="116">
      <pivotArea outline="0" collapsedLevelsAreSubtotals="1" fieldPosition="0"/>
    </format>
    <format dxfId="115">
      <pivotArea type="all" dataOnly="0" outline="0" fieldPosition="0"/>
    </format>
    <format dxfId="114">
      <pivotArea outline="0" collapsedLevelsAreSubtotals="1" fieldPosition="0"/>
    </format>
    <format dxfId="113">
      <pivotArea type="origin" dataOnly="0" labelOnly="1" outline="0" fieldPosition="0"/>
    </format>
    <format dxfId="112">
      <pivotArea field="0" type="button" dataOnly="0" labelOnly="1" outline="0"/>
    </format>
    <format dxfId="111">
      <pivotArea type="topRight" dataOnly="0" labelOnly="1" outline="0" fieldPosition="0"/>
    </format>
    <format dxfId="110">
      <pivotArea field="-2" type="button" dataOnly="0" labelOnly="1" outline="0"/>
    </format>
    <format dxfId="109">
      <pivotArea field="-2" type="button" dataOnly="0" labelOnly="1" outline="0"/>
    </format>
    <format dxfId="108">
      <pivotArea outline="0" collapsedLevelsAreSubtotals="1" fieldPosition="0"/>
    </format>
    <format dxfId="107">
      <pivotArea type="all" dataOnly="0" outline="0" fieldPosition="0"/>
    </format>
    <format dxfId="106">
      <pivotArea field="1" type="button" dataOnly="0" labelOnly="1" outline="0" axis="axisRow" fieldPosition="0"/>
    </format>
    <format dxfId="105">
      <pivotArea dataOnly="0" labelOnly="1" outline="0" fieldPosition="0">
        <references count="1">
          <reference field="1" count="0"/>
        </references>
      </pivotArea>
    </format>
    <format dxfId="104">
      <pivotArea dataOnly="0" labelOnly="1" grandRow="1" outline="0" fieldPosition="0"/>
    </format>
    <format dxfId="103">
      <pivotArea type="all" dataOnly="0" outline="0" fieldPosition="0"/>
    </format>
    <format dxfId="102">
      <pivotArea field="1" type="button" dataOnly="0" labelOnly="1" outline="0" axis="axisRow" fieldPosition="0"/>
    </format>
    <format dxfId="101">
      <pivotArea dataOnly="0" labelOnly="1" outline="0" fieldPosition="0">
        <references count="1">
          <reference field="1" count="0"/>
        </references>
      </pivotArea>
    </format>
    <format dxfId="100">
      <pivotArea dataOnly="0" labelOnly="1" grandRow="1" outline="0" fieldPosition="0"/>
    </format>
  </formats>
  <pivotTableStyleInfo name="Konti_format 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Kontingenční tabulka1" cacheId="163" dataOnRows="1" applyNumberFormats="0" applyBorderFormats="0" applyFontFormats="0" applyPatternFormats="0" applyAlignmentFormats="0" applyWidthHeightFormats="1" dataCaption="Hodnoty" updatedVersion="8" minRefreshableVersion="3" showDrill="0" colGrandTotals="0" createdVersion="8" indent="0" compact="0" compactData="0" multipleFieldFilters="0" chartFormat="13">
  <location ref="D9:S22" firstHeaderRow="1" firstDataRow="2" firstDataCol="1" rowPageCount="1" colPageCount="1"/>
  <pivotFields count="14">
    <pivotField axis="axisCol" compact="0" outline="0" showAl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h="1" x="15"/>
        <item x="12"/>
        <item x="13"/>
        <item x="14"/>
        <item h="1" m="1" x="16"/>
        <item t="default"/>
      </items>
    </pivotField>
    <pivotField axis="axisPage" compact="0" outline="0" showAll="0">
      <items count="131">
        <item m="1" x="78"/>
        <item m="1" x="61"/>
        <item m="1" x="47"/>
        <item m="1" x="115"/>
        <item m="1" x="101"/>
        <item m="1" x="87"/>
        <item m="1" x="72"/>
        <item m="1" x="55"/>
        <item m="1" x="68"/>
        <item m="1" x="52"/>
        <item m="1" x="38"/>
        <item m="1" x="121"/>
        <item m="1" x="105"/>
        <item m="1" x="91"/>
        <item m="1" x="77"/>
        <item m="1" x="60"/>
        <item m="1" x="46"/>
        <item m="1" x="128"/>
        <item m="1" x="42"/>
        <item m="1" x="124"/>
        <item m="1" x="109"/>
        <item m="1" x="95"/>
        <item m="1" x="82"/>
        <item m="1" x="66"/>
        <item m="1" x="51"/>
        <item m="1" x="37"/>
        <item m="1" x="120"/>
        <item m="1" x="104"/>
        <item m="1" x="114"/>
        <item m="1" x="100"/>
        <item m="1" x="86"/>
        <item m="1" x="71"/>
        <item m="1" x="41"/>
        <item m="1" x="123"/>
        <item m="1" x="108"/>
        <item m="1" x="94"/>
        <item m="1" x="81"/>
        <item m="1" x="76"/>
        <item m="1" x="59"/>
        <item m="1" x="45"/>
        <item m="1" x="113"/>
        <item m="1" x="99"/>
        <item m="1" x="85"/>
        <item m="1" x="54"/>
        <item m="1" x="65"/>
        <item m="1" x="50"/>
        <item m="1" x="36"/>
        <item m="1" x="118"/>
        <item m="1" x="90"/>
        <item m="1" x="75"/>
        <item m="1" x="44"/>
        <item m="1" x="127"/>
        <item m="1" x="40"/>
        <item m="1" x="122"/>
        <item m="1" x="107"/>
        <item m="1" x="93"/>
        <item m="1" x="80"/>
        <item m="1" x="49"/>
        <item m="1" x="117"/>
        <item m="1" x="103"/>
        <item m="1" x="112"/>
        <item m="1" x="98"/>
        <item m="1" x="84"/>
        <item m="1" x="70"/>
        <item m="1" x="53"/>
        <item m="1" x="39"/>
        <item m="1" x="106"/>
        <item m="1" x="92"/>
        <item m="1" x="79"/>
        <item m="1" x="89"/>
        <item m="1" x="74"/>
        <item m="1" x="57"/>
        <item m="1" x="125"/>
        <item m="1" x="110"/>
        <item m="1" x="96"/>
        <item m="1" x="83"/>
        <item m="1" x="69"/>
        <item m="1" x="62"/>
        <item m="1" x="48"/>
        <item m="1" x="129"/>
        <item m="1" x="116"/>
        <item m="1" x="102"/>
        <item m="1" x="88"/>
        <item m="1" x="73"/>
        <item m="1" x="56"/>
        <item x="34"/>
        <item m="1" x="58"/>
        <item m="1" x="43"/>
        <item m="1" x="126"/>
        <item m="1" x="111"/>
        <item m="1" x="97"/>
        <item x="5"/>
        <item x="6"/>
        <item m="1" x="119"/>
        <item x="7"/>
        <item x="8"/>
        <item x="9"/>
        <item x="10"/>
        <item x="11"/>
        <item x="12"/>
        <item m="1" x="35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32"/>
        <item m="1" x="67"/>
        <item x="28"/>
        <item x="29"/>
        <item x="30"/>
        <item x="31"/>
        <item x="0"/>
        <item x="4"/>
        <item x="26"/>
        <item x="27"/>
        <item x="1"/>
        <item x="2"/>
        <item x="3"/>
        <item m="1" x="63"/>
        <item m="1" x="64"/>
        <item x="33"/>
        <item t="default"/>
      </items>
    </pivotField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</pivotFields>
  <rowFields count="1">
    <field x="-2"/>
  </rowFields>
  <row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rowItems>
  <colFields count="1">
    <field x="0"/>
  </colFields>
  <col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3"/>
    </i>
    <i>
      <x v="14"/>
    </i>
    <i>
      <x v="15"/>
    </i>
  </colItems>
  <pageFields count="1">
    <pageField fld="1" item="129" hier="-1"/>
  </pageFields>
  <dataFields count="12">
    <dataField name="Součet z PJ" fld="2" baseField="0" baseItem="0"/>
    <dataField name="Součet z POC_ZAM_OS" fld="3" baseField="0" baseItem="0"/>
    <dataField name="Součet z TCELKEM" fld="4" baseField="0" baseItem="0"/>
    <dataField name="Součet z TVVS" fld="5" baseField="0" baseItem="0"/>
    <dataField name="Součet z NAKLADY" fld="6" baseField="0" baseItem="0"/>
    <dataField name="Součet z OS_NAKL" fld="7" baseField="0" baseItem="0"/>
    <dataField name="Součet z VÝKONY" fld="8" baseField="0" baseItem="0"/>
    <dataField name="Součet z SPOT_MAT_A_ENER_A_SLUZBY" fld="9" baseField="0" baseItem="0"/>
    <dataField name="Součet z UPH" fld="10" baseField="0" baseItem="0"/>
    <dataField name="Součet z VH" fld="11" baseField="0" baseItem="0"/>
    <dataField name="Součet z AKTIVA" fld="12" baseField="0" baseItem="0"/>
    <dataField name="Součet z POR_DM" fld="13" baseField="0" baseItem="0"/>
  </dataFields>
  <formats count="14">
    <format dxfId="130">
      <pivotArea dataOnly="0" labelOnly="1" outline="0" fieldPosition="0">
        <references count="1">
          <reference field="0" count="5">
            <x v="0"/>
            <x v="1"/>
            <x v="2"/>
            <x v="3"/>
            <x v="4"/>
          </reference>
        </references>
      </pivotArea>
    </format>
    <format dxfId="129">
      <pivotArea outline="0" collapsedLevelsAreSubtotals="1" fieldPosition="0"/>
    </format>
    <format dxfId="128">
      <pivotArea type="all" dataOnly="0" outline="0" fieldPosition="0"/>
    </format>
    <format dxfId="127">
      <pivotArea outline="0" collapsedLevelsAreSubtotals="1" fieldPosition="0"/>
    </format>
    <format dxfId="126">
      <pivotArea type="origin" dataOnly="0" labelOnly="1" outline="0" fieldPosition="0"/>
    </format>
    <format dxfId="125">
      <pivotArea field="0" type="button" dataOnly="0" labelOnly="1" outline="0" axis="axisCol" fieldPosition="0"/>
    </format>
    <format dxfId="124">
      <pivotArea type="topRight" dataOnly="0" labelOnly="1" outline="0" fieldPosition="0"/>
    </format>
    <format dxfId="123">
      <pivotArea field="-2" type="button" dataOnly="0" labelOnly="1" outline="0" axis="axisRow" fieldPosition="0"/>
    </format>
    <format dxfId="122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21">
      <pivotArea dataOnly="0" labelOnly="1" outline="0" fieldPosition="0">
        <references count="1">
          <reference field="0" count="0"/>
        </references>
      </pivotArea>
    </format>
    <format dxfId="120">
      <pivotArea field="-2" type="button" dataOnly="0" labelOnly="1" outline="0" axis="axisRow" fieldPosition="0"/>
    </format>
    <format dxfId="119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18">
      <pivotArea dataOnly="0" labelOnly="1" outline="0" fieldPosition="0">
        <references count="1">
          <reference field="0" count="0"/>
        </references>
      </pivotArea>
    </format>
    <format dxfId="117">
      <pivotArea outline="0" collapsedLevelsAreSubtotals="1" fieldPosition="0"/>
    </format>
  </formats>
  <pivotTableStyleInfo name="Konti_format 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Průřez_NACE2" xr10:uid="{00000000-0013-0000-FFFF-FFFF01000000}" sourceName="NACE2">
  <pivotTables>
    <pivotTable tabId="2" name="Kontingenční tabulka1"/>
    <pivotTable tabId="2" name="Kontingenční tabulka3"/>
  </pivotTables>
  <data>
    <tabular pivotCacheId="272535251">
      <items count="130">
        <i x="0"/>
        <i x="1"/>
        <i x="2"/>
        <i x="3"/>
        <i x="33" s="1"/>
        <i x="4"/>
        <i x="5"/>
        <i x="6"/>
        <i x="7"/>
        <i x="8"/>
        <i x="9"/>
        <i x="10"/>
        <i x="11"/>
        <i x="12"/>
        <i x="13"/>
        <i x="14"/>
        <i x="15"/>
        <i x="16"/>
        <i x="17"/>
        <i x="18"/>
        <i x="19"/>
        <i x="20"/>
        <i x="21"/>
        <i x="22"/>
        <i x="23"/>
        <i x="24"/>
        <i x="25"/>
        <i x="32"/>
        <i x="26"/>
        <i x="27"/>
        <i x="28"/>
        <i x="29"/>
        <i x="30"/>
        <i x="31"/>
        <i x="34"/>
        <i x="78" nd="1"/>
        <i x="61" nd="1"/>
        <i x="47" nd="1"/>
        <i x="115" nd="1"/>
        <i x="101" nd="1"/>
        <i x="87" nd="1"/>
        <i x="72" nd="1"/>
        <i x="55" nd="1"/>
        <i x="68" nd="1"/>
        <i x="52" nd="1"/>
        <i x="38" nd="1"/>
        <i x="121" nd="1"/>
        <i x="105" nd="1"/>
        <i x="91" nd="1"/>
        <i x="77" nd="1"/>
        <i x="60" nd="1"/>
        <i x="46" nd="1"/>
        <i x="128" nd="1"/>
        <i x="42" nd="1"/>
        <i x="124" nd="1"/>
        <i x="109" nd="1"/>
        <i x="95" nd="1"/>
        <i x="82" nd="1"/>
        <i x="66" nd="1"/>
        <i x="51" nd="1"/>
        <i x="37" nd="1"/>
        <i x="120" nd="1"/>
        <i x="104" nd="1"/>
        <i x="114" nd="1"/>
        <i x="100" nd="1"/>
        <i x="86" nd="1"/>
        <i x="71" nd="1"/>
        <i x="41" nd="1"/>
        <i x="123" nd="1"/>
        <i x="108" nd="1"/>
        <i x="94" nd="1"/>
        <i x="81" nd="1"/>
        <i x="76" nd="1"/>
        <i x="59" nd="1"/>
        <i x="45" nd="1"/>
        <i x="113" nd="1"/>
        <i x="99" nd="1"/>
        <i x="85" nd="1"/>
        <i x="54" nd="1"/>
        <i x="65" nd="1"/>
        <i x="50" nd="1"/>
        <i x="36" nd="1"/>
        <i x="118" nd="1"/>
        <i x="90" nd="1"/>
        <i x="75" nd="1"/>
        <i x="44" nd="1"/>
        <i x="127" nd="1"/>
        <i x="40" nd="1"/>
        <i x="122" nd="1"/>
        <i x="107" nd="1"/>
        <i x="93" nd="1"/>
        <i x="80" nd="1"/>
        <i x="49" nd="1"/>
        <i x="117" nd="1"/>
        <i x="103" nd="1"/>
        <i x="112" nd="1"/>
        <i x="98" nd="1"/>
        <i x="84" nd="1"/>
        <i x="70" nd="1"/>
        <i x="53" nd="1"/>
        <i x="39" nd="1"/>
        <i x="106" nd="1"/>
        <i x="92" nd="1"/>
        <i x="79" nd="1"/>
        <i x="89" nd="1"/>
        <i x="74" nd="1"/>
        <i x="57" nd="1"/>
        <i x="125" nd="1"/>
        <i x="110" nd="1"/>
        <i x="96" nd="1"/>
        <i x="83" nd="1"/>
        <i x="69" nd="1"/>
        <i x="62" nd="1"/>
        <i x="48" nd="1"/>
        <i x="129" nd="1"/>
        <i x="116" nd="1"/>
        <i x="102" nd="1"/>
        <i x="88" nd="1"/>
        <i x="73" nd="1"/>
        <i x="56" nd="1"/>
        <i x="63" nd="1"/>
        <i x="64" nd="1"/>
        <i x="58" nd="1"/>
        <i x="43" nd="1"/>
        <i x="126" nd="1"/>
        <i x="111" nd="1"/>
        <i x="97" nd="1"/>
        <i x="119" nd="1"/>
        <i x="35" nd="1"/>
        <i x="67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NACE2 1" xr10:uid="{00000000-0014-0000-FFFF-FFFF01000000}" cache="Průřez_NACE2" caption="NACE2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Trans" displayName="tblTrans" ref="A1:C70" totalsRowShown="0">
  <autoFilter ref="A1:C70" xr:uid="{00000000-0009-0000-0100-000001000000}"/>
  <tableColumns count="3">
    <tableColumn id="1" xr3:uid="{00000000-0010-0000-0000-000001000000}" name="ID" dataDxfId="99"/>
    <tableColumn id="3" xr3:uid="{00000000-0010-0000-0000-000003000000}" name="English" dataDxfId="98"/>
    <tableColumn id="4" xr3:uid="{00000000-0010-0000-0000-000004000000}" name="Čeština" dataDxfId="9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blLang" displayName="tblLang" ref="F1:G3" totalsRowShown="0" headerRowDxfId="96" dataDxfId="95">
  <autoFilter ref="F1:G3" xr:uid="{00000000-0009-0000-0100-000002000000}"/>
  <tableColumns count="2">
    <tableColumn id="1" xr3:uid="{00000000-0010-0000-0100-000001000000}" name="LangID" dataDxfId="94"/>
    <tableColumn id="2" xr3:uid="{00000000-0010-0000-0100-000002000000}" name="Lang" dataDxfId="9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07/relationships/slicer" Target="../slicers/slicer1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M180"/>
  <sheetViews>
    <sheetView tabSelected="1" zoomScale="85" zoomScaleNormal="85" workbookViewId="0">
      <selection activeCell="E4" sqref="E4"/>
    </sheetView>
  </sheetViews>
  <sheetFormatPr defaultRowHeight="14.25" x14ac:dyDescent="0.2"/>
  <cols>
    <col min="1" max="1" width="3.7109375" style="13" customWidth="1"/>
    <col min="2" max="2" width="9.42578125" style="11" hidden="1" customWidth="1"/>
    <col min="3" max="3" width="50.42578125" style="13" customWidth="1"/>
    <col min="4" max="4" width="5.28515625" style="13" hidden="1" customWidth="1"/>
    <col min="5" max="19" width="12.7109375" style="13" customWidth="1"/>
    <col min="20" max="20" width="12.140625" style="13" hidden="1" customWidth="1"/>
    <col min="21" max="21" width="7.140625" style="13" hidden="1" customWidth="1"/>
    <col min="22" max="22" width="11.140625" style="13" hidden="1" customWidth="1"/>
    <col min="23" max="23" width="29.85546875" style="13" hidden="1" customWidth="1"/>
    <col min="24" max="24" width="43.28515625" style="13" hidden="1" customWidth="1"/>
    <col min="25" max="25" width="43.28515625" style="11" hidden="1" customWidth="1"/>
    <col min="26" max="26" width="24.5703125" style="13" customWidth="1"/>
    <col min="27" max="181" width="43.28515625" style="13" bestFit="1" customWidth="1"/>
    <col min="182" max="182" width="24.140625" style="13" bestFit="1" customWidth="1"/>
    <col min="183" max="183" width="35" style="13" bestFit="1" customWidth="1"/>
    <col min="184" max="184" width="30.5703125" style="13" bestFit="1" customWidth="1"/>
    <col min="185" max="185" width="20.7109375" style="13" bestFit="1" customWidth="1"/>
    <col min="186" max="186" width="31" style="13" bestFit="1" customWidth="1"/>
    <col min="187" max="187" width="30.7109375" style="13" bestFit="1" customWidth="1"/>
    <col min="188" max="188" width="30.140625" style="13" bestFit="1" customWidth="1"/>
    <col min="189" max="189" width="50.7109375" style="13" bestFit="1" customWidth="1"/>
    <col min="190" max="190" width="26.28515625" style="13" bestFit="1" customWidth="1"/>
    <col min="191" max="191" width="24.85546875" style="13" bestFit="1" customWidth="1"/>
    <col min="192" max="192" width="29" style="13" bestFit="1" customWidth="1"/>
    <col min="193" max="193" width="30.42578125" style="13" bestFit="1" customWidth="1"/>
    <col min="194" max="16384" width="9.140625" style="13"/>
  </cols>
  <sheetData>
    <row r="2" spans="2:26" ht="25.5" customHeight="1" x14ac:dyDescent="0.4">
      <c r="B2" s="11">
        <v>116</v>
      </c>
      <c r="C2" s="12" t="str">
        <f>INDEX(tblTrans[[English]:[Čeština]],MATCH(B2,tblTrans[ID],0),LangSelID)</f>
        <v>Vybrané (roční) finanční ukazatele v průmyslu</v>
      </c>
    </row>
    <row r="3" spans="2:26" ht="26.25" customHeight="1" x14ac:dyDescent="0.2">
      <c r="C3" s="14"/>
      <c r="E3" s="14"/>
    </row>
    <row r="4" spans="2:26" ht="20.100000000000001" customHeight="1" x14ac:dyDescent="0.25">
      <c r="C4" s="15" t="s">
        <v>195</v>
      </c>
      <c r="D4" s="16"/>
      <c r="E4" s="17" t="s">
        <v>49</v>
      </c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V4" s="18"/>
      <c r="W4" s="18"/>
      <c r="Z4" s="45"/>
    </row>
    <row r="5" spans="2:26" x14ac:dyDescent="0.2">
      <c r="C5" s="14"/>
    </row>
    <row r="6" spans="2:26" ht="15" x14ac:dyDescent="0.25">
      <c r="B6" s="11">
        <v>121</v>
      </c>
      <c r="E6" s="48"/>
      <c r="F6" s="53" t="str">
        <f>INDEX(tblTrans[[English]:[Čeština]],MATCH(F103,tblTrans[ID],0),LangSelID)</f>
        <v xml:space="preserve">   </v>
      </c>
    </row>
    <row r="7" spans="2:26" ht="15" x14ac:dyDescent="0.25">
      <c r="B7" s="11">
        <v>118</v>
      </c>
      <c r="C7" s="19" t="str">
        <f>INDEX(tblTrans[[English]:[Čeština]],MATCH(B7,tblTrans[ID],0),LangSelID)</f>
        <v>Výběr odvětví:</v>
      </c>
      <c r="D7" s="20" t="s">
        <v>2</v>
      </c>
      <c r="E7" s="10" t="s">
        <v>213</v>
      </c>
      <c r="F7" s="44" t="str">
        <f>INDEX(tblTrans[[English]:[Čeština]],MATCH(E7,tblTrans[ID],0),LangSelID)</f>
        <v>Průmysl celkem</v>
      </c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Z7" s="44"/>
    </row>
    <row r="8" spans="2:26" ht="15" x14ac:dyDescent="0.2">
      <c r="B8" s="11">
        <v>119</v>
      </c>
      <c r="C8" s="21" t="str">
        <f>INDEX(tblTrans[[English]:[Čeština]],MATCH(B8,tblTrans[ID],0),LangSelID)</f>
        <v>Seznam odvětví</v>
      </c>
    </row>
    <row r="9" spans="2:26" ht="15" hidden="1" x14ac:dyDescent="0.25">
      <c r="D9" s="10"/>
      <c r="E9" s="20" t="s">
        <v>0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Z9" s="39"/>
    </row>
    <row r="10" spans="2:26" ht="15" hidden="1" x14ac:dyDescent="0.25">
      <c r="C10" s="35"/>
      <c r="D10" s="36" t="s">
        <v>21</v>
      </c>
      <c r="E10" s="37" t="s">
        <v>8</v>
      </c>
      <c r="F10" s="37" t="s">
        <v>9</v>
      </c>
      <c r="G10" s="37" t="s">
        <v>10</v>
      </c>
      <c r="H10" s="37" t="s">
        <v>11</v>
      </c>
      <c r="I10" s="37" t="s">
        <v>12</v>
      </c>
      <c r="J10" s="38" t="s">
        <v>13</v>
      </c>
      <c r="K10" s="38" t="s">
        <v>14</v>
      </c>
      <c r="L10" s="38" t="s">
        <v>15</v>
      </c>
      <c r="M10" s="38" t="s">
        <v>16</v>
      </c>
      <c r="N10" s="38" t="s">
        <v>17</v>
      </c>
      <c r="O10" s="38" t="s">
        <v>18</v>
      </c>
      <c r="P10" s="38" t="s">
        <v>19</v>
      </c>
      <c r="Q10" s="38" t="s">
        <v>209</v>
      </c>
      <c r="R10" s="38" t="s">
        <v>210</v>
      </c>
      <c r="S10" s="38" t="s">
        <v>226</v>
      </c>
      <c r="Z10" s="39"/>
    </row>
    <row r="11" spans="2:26" ht="15" hidden="1" x14ac:dyDescent="0.25">
      <c r="B11" s="22">
        <v>101</v>
      </c>
      <c r="C11" s="40" t="str">
        <f>INDEX(tblTrans[[English]:[Čeština]],MATCH(B11,tblTrans[ID],0),LangSelID)</f>
        <v>Počet aktivních subjektů</v>
      </c>
      <c r="D11" s="38" t="s">
        <v>33</v>
      </c>
      <c r="E11" s="23">
        <v>176978</v>
      </c>
      <c r="F11" s="23">
        <v>184451</v>
      </c>
      <c r="G11" s="23">
        <v>186622</v>
      </c>
      <c r="H11" s="23">
        <v>182693</v>
      </c>
      <c r="I11" s="23">
        <v>187066</v>
      </c>
      <c r="J11" s="23">
        <v>189590</v>
      </c>
      <c r="K11" s="23">
        <v>190545</v>
      </c>
      <c r="L11" s="23">
        <v>194230</v>
      </c>
      <c r="M11" s="23">
        <v>199133</v>
      </c>
      <c r="N11" s="23">
        <v>199771</v>
      </c>
      <c r="O11" s="23">
        <v>198917</v>
      </c>
      <c r="P11" s="23">
        <v>201634</v>
      </c>
      <c r="Q11" s="23">
        <v>204906</v>
      </c>
      <c r="R11" s="23">
        <v>209789</v>
      </c>
      <c r="S11" s="23">
        <v>213685</v>
      </c>
      <c r="T11" s="13">
        <v>113</v>
      </c>
      <c r="Y11" s="64"/>
      <c r="Z11" s="41" t="str">
        <f>INDEX(tblTrans[[English]:[Čeština]],MATCH(T11,tblTrans[ID],0),LangSelID)</f>
        <v>jednotek</v>
      </c>
    </row>
    <row r="12" spans="2:26" ht="15" hidden="1" x14ac:dyDescent="0.25">
      <c r="B12" s="22">
        <v>102</v>
      </c>
      <c r="C12" s="40" t="str">
        <f>INDEX(tblTrans[[English]:[Čeština]],MATCH(B12,tblTrans[ID],0),LangSelID)</f>
        <v>Počet zaměstnaných osob</v>
      </c>
      <c r="D12" s="38" t="s">
        <v>34</v>
      </c>
      <c r="E12" s="23">
        <v>1312.48</v>
      </c>
      <c r="F12" s="23">
        <v>1343.2739999999999</v>
      </c>
      <c r="G12" s="23">
        <v>1344.886</v>
      </c>
      <c r="H12" s="23">
        <v>1332.4949999999999</v>
      </c>
      <c r="I12" s="23">
        <v>1347.8489999999999</v>
      </c>
      <c r="J12" s="23">
        <v>1382.5360000000001</v>
      </c>
      <c r="K12" s="23">
        <v>1407.7739999999999</v>
      </c>
      <c r="L12" s="23">
        <v>1436.296</v>
      </c>
      <c r="M12" s="23">
        <v>1447.454</v>
      </c>
      <c r="N12" s="23">
        <v>1436.4680000000001</v>
      </c>
      <c r="O12" s="23">
        <v>1399.3510000000001</v>
      </c>
      <c r="P12" s="23">
        <v>1399.6659999999999</v>
      </c>
      <c r="Q12" s="23">
        <v>1402.8579999999999</v>
      </c>
      <c r="R12" s="23">
        <v>1390.8989999999999</v>
      </c>
      <c r="S12" s="23">
        <v>1365.547</v>
      </c>
      <c r="T12" s="13">
        <v>115</v>
      </c>
      <c r="Y12" s="65">
        <v>1366</v>
      </c>
      <c r="Z12" s="41" t="str">
        <f>INDEX(tblTrans[[English]:[Čeština]],MATCH(T12,tblTrans[ID],0),LangSelID)</f>
        <v>tis. osob</v>
      </c>
    </row>
    <row r="13" spans="2:26" ht="15" hidden="1" x14ac:dyDescent="0.25">
      <c r="B13" s="22">
        <v>103</v>
      </c>
      <c r="C13" s="40" t="str">
        <f>INDEX(tblTrans[[English]:[Čeština]],MATCH(B13,tblTrans[ID],0),LangSelID)</f>
        <v>Celkové tržby</v>
      </c>
      <c r="D13" s="38" t="s">
        <v>35</v>
      </c>
      <c r="E13" s="23">
        <v>4498035</v>
      </c>
      <c r="F13" s="23">
        <v>4906231</v>
      </c>
      <c r="G13" s="23">
        <v>5126536</v>
      </c>
      <c r="H13" s="23">
        <v>5127117</v>
      </c>
      <c r="I13" s="23">
        <v>5391150</v>
      </c>
      <c r="J13" s="23">
        <v>5598288</v>
      </c>
      <c r="K13" s="23">
        <v>5528621</v>
      </c>
      <c r="L13" s="23">
        <v>6016725</v>
      </c>
      <c r="M13" s="23">
        <v>6385431</v>
      </c>
      <c r="N13" s="23">
        <v>6615053</v>
      </c>
      <c r="O13" s="23">
        <v>6080568</v>
      </c>
      <c r="P13" s="23">
        <v>6614870</v>
      </c>
      <c r="Q13" s="23">
        <v>8858789</v>
      </c>
      <c r="R13" s="23">
        <v>8145477</v>
      </c>
      <c r="S13" s="23">
        <v>7755144</v>
      </c>
      <c r="T13" s="13">
        <v>114</v>
      </c>
      <c r="Y13" s="65">
        <v>7755144</v>
      </c>
      <c r="Z13" s="41" t="str">
        <f>INDEX(tblTrans[[English]:[Čeština]],MATCH(T13,tblTrans[ID],0),LangSelID)</f>
        <v>mil. Kč</v>
      </c>
    </row>
    <row r="14" spans="2:26" ht="15" hidden="1" x14ac:dyDescent="0.25">
      <c r="B14" s="22">
        <v>104</v>
      </c>
      <c r="C14" s="40" t="str">
        <f>INDEX(tblTrans[[English]:[Čeština]],MATCH(B14,tblTrans[ID],0),LangSelID)</f>
        <v>Tržby z prodeje vlastních výrobků a služeb</v>
      </c>
      <c r="D14" s="38" t="s">
        <v>20</v>
      </c>
      <c r="E14" s="23">
        <v>4025806</v>
      </c>
      <c r="F14" s="23">
        <v>4399810</v>
      </c>
      <c r="G14" s="23">
        <v>4555958</v>
      </c>
      <c r="H14" s="23">
        <v>4565671</v>
      </c>
      <c r="I14" s="23">
        <v>4809755</v>
      </c>
      <c r="J14" s="23">
        <v>4959647</v>
      </c>
      <c r="K14" s="23">
        <v>4922923</v>
      </c>
      <c r="L14" s="23">
        <v>5290643</v>
      </c>
      <c r="M14" s="23">
        <v>5618043</v>
      </c>
      <c r="N14" s="23">
        <v>5778913</v>
      </c>
      <c r="O14" s="23">
        <v>5355540</v>
      </c>
      <c r="P14" s="23">
        <v>5754947</v>
      </c>
      <c r="Q14" s="23">
        <v>7605040</v>
      </c>
      <c r="R14" s="23">
        <v>7230255</v>
      </c>
      <c r="S14" s="23">
        <v>6852432</v>
      </c>
      <c r="T14" s="13">
        <v>114</v>
      </c>
      <c r="Y14" s="64"/>
      <c r="Z14" s="41" t="str">
        <f>INDEX(tblTrans[[English]:[Čeština]],MATCH(T14,tblTrans[ID],0),LangSelID)</f>
        <v>mil. Kč</v>
      </c>
    </row>
    <row r="15" spans="2:26" ht="15" hidden="1" x14ac:dyDescent="0.25">
      <c r="B15" s="22">
        <v>105</v>
      </c>
      <c r="C15" s="40" t="str">
        <f>INDEX(tblTrans[[English]:[Čeština]],MATCH(B15,tblTrans[ID],0),LangSelID)</f>
        <v>Náklady celkem</v>
      </c>
      <c r="D15" s="38" t="s">
        <v>36</v>
      </c>
      <c r="E15" s="23">
        <v>4753466</v>
      </c>
      <c r="F15" s="23">
        <v>5211317</v>
      </c>
      <c r="G15" s="23">
        <v>5305699</v>
      </c>
      <c r="H15" s="23">
        <v>5361668</v>
      </c>
      <c r="I15" s="23">
        <v>5528993</v>
      </c>
      <c r="J15" s="23">
        <v>5759609</v>
      </c>
      <c r="K15" s="23">
        <v>5697202</v>
      </c>
      <c r="L15" s="23">
        <v>6194804</v>
      </c>
      <c r="M15" s="23">
        <v>6766490</v>
      </c>
      <c r="N15" s="23">
        <v>7062963</v>
      </c>
      <c r="O15" s="23">
        <v>6922245</v>
      </c>
      <c r="P15" s="23">
        <v>7222040</v>
      </c>
      <c r="Q15" s="23">
        <v>9518265</v>
      </c>
      <c r="R15" s="23">
        <v>8735195</v>
      </c>
      <c r="S15" s="23">
        <v>8205012</v>
      </c>
      <c r="T15" s="13">
        <v>114</v>
      </c>
      <c r="Y15" s="64"/>
      <c r="Z15" s="41" t="str">
        <f>INDEX(tblTrans[[English]:[Čeština]],MATCH(T15,tblTrans[ID],0),LangSelID)</f>
        <v>mil. Kč</v>
      </c>
    </row>
    <row r="16" spans="2:26" ht="15" hidden="1" x14ac:dyDescent="0.25">
      <c r="B16" s="22">
        <v>106</v>
      </c>
      <c r="C16" s="40" t="str">
        <f>INDEX(tblTrans[[English]:[Čeština]],MATCH(B16,tblTrans[ID],0),LangSelID)</f>
        <v>Osobní náklady</v>
      </c>
      <c r="D16" s="38" t="s">
        <v>37</v>
      </c>
      <c r="E16" s="23">
        <v>457390</v>
      </c>
      <c r="F16" s="23">
        <v>480350</v>
      </c>
      <c r="G16" s="23">
        <v>494070</v>
      </c>
      <c r="H16" s="23">
        <v>494931</v>
      </c>
      <c r="I16" s="23">
        <v>516414</v>
      </c>
      <c r="J16" s="23">
        <v>544084</v>
      </c>
      <c r="K16" s="23">
        <v>580496</v>
      </c>
      <c r="L16" s="23">
        <v>633695</v>
      </c>
      <c r="M16" s="23">
        <v>688058</v>
      </c>
      <c r="N16" s="23">
        <v>726256</v>
      </c>
      <c r="O16" s="23">
        <v>712058</v>
      </c>
      <c r="P16" s="23">
        <v>755357</v>
      </c>
      <c r="Q16" s="23">
        <v>815898</v>
      </c>
      <c r="R16" s="23">
        <v>876339</v>
      </c>
      <c r="S16" s="23">
        <v>918776</v>
      </c>
      <c r="T16" s="13">
        <v>114</v>
      </c>
      <c r="Y16" s="64"/>
      <c r="Z16" s="41" t="str">
        <f>INDEX(tblTrans[[English]:[Čeština]],MATCH(T16,tblTrans[ID],0),LangSelID)</f>
        <v>mil. Kč</v>
      </c>
    </row>
    <row r="17" spans="2:26" ht="15" hidden="1" x14ac:dyDescent="0.25">
      <c r="B17" s="22">
        <v>107</v>
      </c>
      <c r="C17" s="40" t="str">
        <f>INDEX(tblTrans[[English]:[Čeština]],MATCH(B17,tblTrans[ID],0),LangSelID)</f>
        <v>Výkony vč. obchodní marže</v>
      </c>
      <c r="D17" s="38" t="s">
        <v>38</v>
      </c>
      <c r="E17" s="23">
        <v>4129189</v>
      </c>
      <c r="F17" s="23">
        <v>4525232</v>
      </c>
      <c r="G17" s="23">
        <v>4672098</v>
      </c>
      <c r="H17" s="23">
        <v>4665267</v>
      </c>
      <c r="I17" s="23">
        <v>4938720</v>
      </c>
      <c r="J17" s="23">
        <v>5080580</v>
      </c>
      <c r="K17" s="23">
        <v>5048891</v>
      </c>
      <c r="L17" s="23">
        <v>5434095</v>
      </c>
      <c r="M17" s="23">
        <v>5779663</v>
      </c>
      <c r="N17" s="23">
        <v>5946255</v>
      </c>
      <c r="O17" s="23">
        <v>5480611</v>
      </c>
      <c r="P17" s="23">
        <v>5969092</v>
      </c>
      <c r="Q17" s="23">
        <v>7847089</v>
      </c>
      <c r="R17" s="23">
        <v>7416960</v>
      </c>
      <c r="S17" s="23">
        <v>7097102</v>
      </c>
      <c r="T17" s="13">
        <v>114</v>
      </c>
      <c r="Y17" s="64"/>
      <c r="Z17" s="41" t="str">
        <f>INDEX(tblTrans[[English]:[Čeština]],MATCH(T17,tblTrans[ID],0),LangSelID)</f>
        <v>mil. Kč</v>
      </c>
    </row>
    <row r="18" spans="2:26" ht="15" hidden="1" x14ac:dyDescent="0.25">
      <c r="B18" s="22">
        <v>108</v>
      </c>
      <c r="C18" s="40" t="str">
        <f>INDEX(tblTrans[[English]:[Čeština]],MATCH(B18,tblTrans[ID],0),LangSelID)</f>
        <v xml:space="preserve">Spotřeba materiálu a energie a náklady na služby </v>
      </c>
      <c r="D18" s="38" t="s">
        <v>39</v>
      </c>
      <c r="E18" s="23">
        <v>3182121</v>
      </c>
      <c r="F18" s="23">
        <v>3530171</v>
      </c>
      <c r="G18" s="23">
        <v>3668404</v>
      </c>
      <c r="H18" s="23">
        <v>3632841</v>
      </c>
      <c r="I18" s="23">
        <v>3810875</v>
      </c>
      <c r="J18" s="23">
        <v>3909862</v>
      </c>
      <c r="K18" s="23">
        <v>3849970</v>
      </c>
      <c r="L18" s="23">
        <v>4178618</v>
      </c>
      <c r="M18" s="23">
        <v>4498016</v>
      </c>
      <c r="N18" s="23">
        <v>4611679</v>
      </c>
      <c r="O18" s="23">
        <v>4185551</v>
      </c>
      <c r="P18" s="23">
        <v>4528858</v>
      </c>
      <c r="Q18" s="23">
        <v>6207712</v>
      </c>
      <c r="R18" s="23">
        <v>5715045</v>
      </c>
      <c r="S18" s="23">
        <v>5283356</v>
      </c>
      <c r="T18" s="13">
        <v>114</v>
      </c>
      <c r="Y18" s="64"/>
      <c r="Z18" s="41" t="str">
        <f>INDEX(tblTrans[[English]:[Čeština]],MATCH(T18,tblTrans[ID],0),LangSelID)</f>
        <v>mil. Kč</v>
      </c>
    </row>
    <row r="19" spans="2:26" ht="15" hidden="1" x14ac:dyDescent="0.25">
      <c r="B19" s="22">
        <v>109</v>
      </c>
      <c r="C19" s="40" t="str">
        <f>INDEX(tblTrans[[English]:[Čeština]],MATCH(B19,tblTrans[ID],0),LangSelID)</f>
        <v>Přidaná hodnota</v>
      </c>
      <c r="D19" s="38" t="s">
        <v>40</v>
      </c>
      <c r="E19" s="23">
        <v>947066</v>
      </c>
      <c r="F19" s="23">
        <v>995061</v>
      </c>
      <c r="G19" s="23">
        <v>1003696</v>
      </c>
      <c r="H19" s="23">
        <v>1032426</v>
      </c>
      <c r="I19" s="23">
        <v>1127845</v>
      </c>
      <c r="J19" s="23">
        <v>1170716</v>
      </c>
      <c r="K19" s="23">
        <v>1198921</v>
      </c>
      <c r="L19" s="23">
        <v>1255478</v>
      </c>
      <c r="M19" s="23">
        <v>1281648</v>
      </c>
      <c r="N19" s="23">
        <v>1334576</v>
      </c>
      <c r="O19" s="23">
        <v>1295060</v>
      </c>
      <c r="P19" s="23">
        <v>1440235</v>
      </c>
      <c r="Q19" s="23">
        <v>1639379</v>
      </c>
      <c r="R19" s="23">
        <v>1701916</v>
      </c>
      <c r="S19" s="23">
        <v>1813745</v>
      </c>
      <c r="T19" s="13">
        <v>114</v>
      </c>
      <c r="Y19" s="64">
        <v>1813745</v>
      </c>
      <c r="Z19" s="41" t="str">
        <f>INDEX(tblTrans[[English]:[Čeština]],MATCH(T19,tblTrans[ID],0),LangSelID)</f>
        <v>mil. Kč</v>
      </c>
    </row>
    <row r="20" spans="2:26" ht="15" hidden="1" x14ac:dyDescent="0.25">
      <c r="B20" s="22">
        <v>110</v>
      </c>
      <c r="C20" s="40" t="str">
        <f>INDEX(tblTrans[[English]:[Čeština]],MATCH(B20,tblTrans[ID],0),LangSelID)</f>
        <v>Hospodářský výsledek po zdanění</v>
      </c>
      <c r="D20" s="38" t="s">
        <v>41</v>
      </c>
      <c r="E20" s="23">
        <v>254287</v>
      </c>
      <c r="F20" s="23">
        <v>271817</v>
      </c>
      <c r="G20" s="23">
        <v>324434</v>
      </c>
      <c r="H20" s="23">
        <v>283652</v>
      </c>
      <c r="I20" s="23">
        <v>297160</v>
      </c>
      <c r="J20" s="23">
        <v>328391</v>
      </c>
      <c r="K20" s="23">
        <v>308944</v>
      </c>
      <c r="L20" s="23">
        <v>323281</v>
      </c>
      <c r="M20" s="23">
        <v>325845</v>
      </c>
      <c r="N20" s="23">
        <v>319539</v>
      </c>
      <c r="O20" s="23">
        <v>243184</v>
      </c>
      <c r="P20" s="23">
        <v>317186</v>
      </c>
      <c r="Q20" s="23">
        <v>456667</v>
      </c>
      <c r="R20" s="23">
        <v>381192</v>
      </c>
      <c r="S20" s="23">
        <v>368511</v>
      </c>
      <c r="T20" s="13">
        <v>114</v>
      </c>
      <c r="Y20" s="64"/>
      <c r="Z20" s="41" t="str">
        <f>INDEX(tblTrans[[English]:[Čeština]],MATCH(T20,tblTrans[ID],0),LangSelID)</f>
        <v>mil. Kč</v>
      </c>
    </row>
    <row r="21" spans="2:26" ht="15" hidden="1" x14ac:dyDescent="0.25">
      <c r="B21" s="22">
        <v>111</v>
      </c>
      <c r="C21" s="40" t="str">
        <f>INDEX(tblTrans[[English]:[Čeština]],MATCH(B21,tblTrans[ID],0),LangSelID)</f>
        <v>Aktiva celkem</v>
      </c>
      <c r="D21" s="38" t="s">
        <v>42</v>
      </c>
      <c r="E21" s="23">
        <v>4283714</v>
      </c>
      <c r="F21" s="23">
        <v>4457875</v>
      </c>
      <c r="G21" s="23">
        <v>4487593</v>
      </c>
      <c r="H21" s="23">
        <v>4631261</v>
      </c>
      <c r="I21" s="23">
        <v>4771573</v>
      </c>
      <c r="J21" s="23">
        <v>4823913</v>
      </c>
      <c r="K21" s="23">
        <v>4911683</v>
      </c>
      <c r="L21" s="23">
        <v>5089525</v>
      </c>
      <c r="M21" s="23">
        <v>5379191</v>
      </c>
      <c r="N21" s="23">
        <v>5479599</v>
      </c>
      <c r="O21" s="23">
        <v>5535604</v>
      </c>
      <c r="P21" s="23">
        <v>6591499</v>
      </c>
      <c r="Q21" s="23">
        <v>7338155</v>
      </c>
      <c r="R21" s="23">
        <v>6496026</v>
      </c>
      <c r="S21" s="23">
        <v>6726636</v>
      </c>
      <c r="T21" s="13">
        <v>114</v>
      </c>
      <c r="Y21" s="64"/>
      <c r="Z21" s="41" t="str">
        <f>INDEX(tblTrans[[English]:[Čeština]],MATCH(T21,tblTrans[ID],0),LangSelID)</f>
        <v>mil. Kč</v>
      </c>
    </row>
    <row r="22" spans="2:26" ht="15" hidden="1" x14ac:dyDescent="0.25">
      <c r="B22" s="22">
        <v>112</v>
      </c>
      <c r="C22" s="40" t="str">
        <f>INDEX(tblTrans[[English]:[Čeština]],MATCH(B22,tblTrans[ID],0),LangSelID)</f>
        <v>Pořízení dlouhodobého majetku</v>
      </c>
      <c r="D22" s="38" t="s">
        <v>43</v>
      </c>
      <c r="E22" s="23">
        <v>264865</v>
      </c>
      <c r="F22" s="23">
        <v>268432</v>
      </c>
      <c r="G22" s="23">
        <v>277803</v>
      </c>
      <c r="H22" s="23">
        <v>264592</v>
      </c>
      <c r="I22" s="23">
        <v>284278</v>
      </c>
      <c r="J22" s="23">
        <v>295663</v>
      </c>
      <c r="K22" s="23">
        <v>282193</v>
      </c>
      <c r="L22" s="23">
        <v>325763</v>
      </c>
      <c r="M22" s="23">
        <v>408662</v>
      </c>
      <c r="N22" s="23">
        <v>420353</v>
      </c>
      <c r="O22" s="23">
        <v>427294</v>
      </c>
      <c r="P22" s="23">
        <v>544674</v>
      </c>
      <c r="Q22" s="23">
        <v>544588</v>
      </c>
      <c r="R22" s="23">
        <v>604940</v>
      </c>
      <c r="S22" s="23">
        <v>469277</v>
      </c>
      <c r="T22" s="13">
        <v>114</v>
      </c>
      <c r="Y22" s="64"/>
      <c r="Z22" s="41" t="str">
        <f>INDEX(tblTrans[[English]:[Čeština]],MATCH(T22,tblTrans[ID],0),LangSelID)</f>
        <v>mil. Kč</v>
      </c>
    </row>
    <row r="23" spans="2:26" hidden="1" x14ac:dyDescent="0.2"/>
    <row r="24" spans="2:26" ht="15" x14ac:dyDescent="0.25">
      <c r="C24" s="55"/>
      <c r="D24" s="56" t="s">
        <v>21</v>
      </c>
      <c r="E24" s="67" t="s">
        <v>8</v>
      </c>
      <c r="F24" s="67" t="s">
        <v>9</v>
      </c>
      <c r="G24" s="67" t="s">
        <v>10</v>
      </c>
      <c r="H24" s="67" t="s">
        <v>11</v>
      </c>
      <c r="I24" s="67" t="s">
        <v>12</v>
      </c>
      <c r="J24" s="67" t="s">
        <v>13</v>
      </c>
      <c r="K24" s="67" t="s">
        <v>14</v>
      </c>
      <c r="L24" s="67" t="s">
        <v>15</v>
      </c>
      <c r="M24" s="67" t="s">
        <v>16</v>
      </c>
      <c r="N24" s="67" t="s">
        <v>17</v>
      </c>
      <c r="O24" s="67" t="s">
        <v>18</v>
      </c>
      <c r="P24" s="67" t="s">
        <v>19</v>
      </c>
      <c r="Q24" s="67" t="s">
        <v>209</v>
      </c>
      <c r="R24" s="67" t="s">
        <v>210</v>
      </c>
      <c r="S24" s="67">
        <v>2024</v>
      </c>
      <c r="Z24" s="71"/>
    </row>
    <row r="25" spans="2:26" ht="15" x14ac:dyDescent="0.25">
      <c r="C25" s="54" t="str">
        <f>C11</f>
        <v>Počet aktivních subjektů</v>
      </c>
      <c r="D25" s="38" t="s">
        <v>33</v>
      </c>
      <c r="E25" s="59">
        <f>IF(ISBLANK(E11),"x",E11)</f>
        <v>176978</v>
      </c>
      <c r="F25" s="59">
        <f t="shared" ref="F25:S25" si="0">IF(ISBLANK(F11),"x",F11)</f>
        <v>184451</v>
      </c>
      <c r="G25" s="59">
        <f t="shared" si="0"/>
        <v>186622</v>
      </c>
      <c r="H25" s="59">
        <f t="shared" si="0"/>
        <v>182693</v>
      </c>
      <c r="I25" s="59">
        <f t="shared" si="0"/>
        <v>187066</v>
      </c>
      <c r="J25" s="59">
        <f t="shared" si="0"/>
        <v>189590</v>
      </c>
      <c r="K25" s="59">
        <f t="shared" si="0"/>
        <v>190545</v>
      </c>
      <c r="L25" s="59">
        <f t="shared" si="0"/>
        <v>194230</v>
      </c>
      <c r="M25" s="59">
        <f t="shared" si="0"/>
        <v>199133</v>
      </c>
      <c r="N25" s="59">
        <f t="shared" si="0"/>
        <v>199771</v>
      </c>
      <c r="O25" s="59">
        <f t="shared" si="0"/>
        <v>198917</v>
      </c>
      <c r="P25" s="59">
        <f t="shared" si="0"/>
        <v>201634</v>
      </c>
      <c r="Q25" s="59">
        <f t="shared" si="0"/>
        <v>204906</v>
      </c>
      <c r="R25" s="59">
        <f t="shared" si="0"/>
        <v>209789</v>
      </c>
      <c r="S25" s="59">
        <f t="shared" si="0"/>
        <v>213685</v>
      </c>
      <c r="Z25" s="57" t="str">
        <f>Z11</f>
        <v>jednotek</v>
      </c>
    </row>
    <row r="26" spans="2:26" ht="15" x14ac:dyDescent="0.25">
      <c r="C26" s="40" t="str">
        <f t="shared" ref="C26:C36" si="1">C12</f>
        <v>Počet zaměstnaných osob</v>
      </c>
      <c r="D26" s="38" t="s">
        <v>34</v>
      </c>
      <c r="E26" s="59">
        <f t="shared" ref="E26:S26" si="2">IF(ISBLANK(E12),"x",E12)</f>
        <v>1312.48</v>
      </c>
      <c r="F26" s="59">
        <f t="shared" si="2"/>
        <v>1343.2739999999999</v>
      </c>
      <c r="G26" s="59">
        <f t="shared" si="2"/>
        <v>1344.886</v>
      </c>
      <c r="H26" s="59">
        <f t="shared" si="2"/>
        <v>1332.4949999999999</v>
      </c>
      <c r="I26" s="59">
        <f t="shared" si="2"/>
        <v>1347.8489999999999</v>
      </c>
      <c r="J26" s="59">
        <f t="shared" si="2"/>
        <v>1382.5360000000001</v>
      </c>
      <c r="K26" s="59">
        <f t="shared" si="2"/>
        <v>1407.7739999999999</v>
      </c>
      <c r="L26" s="59">
        <f t="shared" si="2"/>
        <v>1436.296</v>
      </c>
      <c r="M26" s="59">
        <f t="shared" si="2"/>
        <v>1447.454</v>
      </c>
      <c r="N26" s="59">
        <f t="shared" si="2"/>
        <v>1436.4680000000001</v>
      </c>
      <c r="O26" s="59">
        <f t="shared" si="2"/>
        <v>1399.3510000000001</v>
      </c>
      <c r="P26" s="59">
        <f t="shared" si="2"/>
        <v>1399.6659999999999</v>
      </c>
      <c r="Q26" s="59">
        <f t="shared" si="2"/>
        <v>1402.8579999999999</v>
      </c>
      <c r="R26" s="59">
        <f t="shared" si="2"/>
        <v>1390.8989999999999</v>
      </c>
      <c r="S26" s="59">
        <f t="shared" si="2"/>
        <v>1365.547</v>
      </c>
      <c r="Z26" s="58" t="str">
        <f t="shared" ref="Z26:Z36" si="3">Z12</f>
        <v>tis. osob</v>
      </c>
    </row>
    <row r="27" spans="2:26" ht="15" x14ac:dyDescent="0.25">
      <c r="C27" s="40" t="str">
        <f t="shared" si="1"/>
        <v>Celkové tržby</v>
      </c>
      <c r="D27" s="38" t="s">
        <v>35</v>
      </c>
      <c r="E27" s="59">
        <f t="shared" ref="E27:S27" si="4">IF(ISBLANK(E13),"x",E13)</f>
        <v>4498035</v>
      </c>
      <c r="F27" s="59">
        <f t="shared" si="4"/>
        <v>4906231</v>
      </c>
      <c r="G27" s="59">
        <f t="shared" si="4"/>
        <v>5126536</v>
      </c>
      <c r="H27" s="59">
        <f t="shared" si="4"/>
        <v>5127117</v>
      </c>
      <c r="I27" s="59">
        <f t="shared" si="4"/>
        <v>5391150</v>
      </c>
      <c r="J27" s="59">
        <f t="shared" si="4"/>
        <v>5598288</v>
      </c>
      <c r="K27" s="59">
        <f t="shared" si="4"/>
        <v>5528621</v>
      </c>
      <c r="L27" s="59">
        <f t="shared" si="4"/>
        <v>6016725</v>
      </c>
      <c r="M27" s="59">
        <f t="shared" si="4"/>
        <v>6385431</v>
      </c>
      <c r="N27" s="59">
        <f t="shared" si="4"/>
        <v>6615053</v>
      </c>
      <c r="O27" s="59">
        <f t="shared" si="4"/>
        <v>6080568</v>
      </c>
      <c r="P27" s="59">
        <f t="shared" si="4"/>
        <v>6614870</v>
      </c>
      <c r="Q27" s="59">
        <f t="shared" si="4"/>
        <v>8858789</v>
      </c>
      <c r="R27" s="59">
        <f t="shared" si="4"/>
        <v>8145477</v>
      </c>
      <c r="S27" s="59">
        <f t="shared" si="4"/>
        <v>7755144</v>
      </c>
      <c r="Z27" s="58" t="str">
        <f t="shared" si="3"/>
        <v>mil. Kč</v>
      </c>
    </row>
    <row r="28" spans="2:26" ht="15" x14ac:dyDescent="0.25">
      <c r="C28" s="40" t="str">
        <f t="shared" si="1"/>
        <v>Tržby z prodeje vlastních výrobků a služeb</v>
      </c>
      <c r="D28" s="38" t="s">
        <v>20</v>
      </c>
      <c r="E28" s="59">
        <f t="shared" ref="E28:S28" si="5">IF(ISBLANK(E14),"x",E14)</f>
        <v>4025806</v>
      </c>
      <c r="F28" s="59">
        <f t="shared" si="5"/>
        <v>4399810</v>
      </c>
      <c r="G28" s="59">
        <f t="shared" si="5"/>
        <v>4555958</v>
      </c>
      <c r="H28" s="59">
        <f t="shared" si="5"/>
        <v>4565671</v>
      </c>
      <c r="I28" s="59">
        <f t="shared" si="5"/>
        <v>4809755</v>
      </c>
      <c r="J28" s="59">
        <f t="shared" si="5"/>
        <v>4959647</v>
      </c>
      <c r="K28" s="59">
        <f t="shared" si="5"/>
        <v>4922923</v>
      </c>
      <c r="L28" s="59">
        <f t="shared" si="5"/>
        <v>5290643</v>
      </c>
      <c r="M28" s="59">
        <f t="shared" si="5"/>
        <v>5618043</v>
      </c>
      <c r="N28" s="59">
        <f t="shared" si="5"/>
        <v>5778913</v>
      </c>
      <c r="O28" s="59">
        <f t="shared" si="5"/>
        <v>5355540</v>
      </c>
      <c r="P28" s="59">
        <f t="shared" si="5"/>
        <v>5754947</v>
      </c>
      <c r="Q28" s="59">
        <f t="shared" si="5"/>
        <v>7605040</v>
      </c>
      <c r="R28" s="59">
        <f t="shared" si="5"/>
        <v>7230255</v>
      </c>
      <c r="S28" s="59">
        <f t="shared" si="5"/>
        <v>6852432</v>
      </c>
      <c r="Z28" s="58" t="str">
        <f t="shared" si="3"/>
        <v>mil. Kč</v>
      </c>
    </row>
    <row r="29" spans="2:26" ht="15" x14ac:dyDescent="0.25">
      <c r="C29" s="40" t="str">
        <f t="shared" si="1"/>
        <v>Náklady celkem</v>
      </c>
      <c r="D29" s="38" t="s">
        <v>36</v>
      </c>
      <c r="E29" s="59">
        <f t="shared" ref="E29:S29" si="6">IF(ISBLANK(E15),"x",E15)</f>
        <v>4753466</v>
      </c>
      <c r="F29" s="59">
        <f t="shared" si="6"/>
        <v>5211317</v>
      </c>
      <c r="G29" s="59">
        <f t="shared" si="6"/>
        <v>5305699</v>
      </c>
      <c r="H29" s="59">
        <f t="shared" si="6"/>
        <v>5361668</v>
      </c>
      <c r="I29" s="59">
        <f t="shared" si="6"/>
        <v>5528993</v>
      </c>
      <c r="J29" s="59">
        <f t="shared" si="6"/>
        <v>5759609</v>
      </c>
      <c r="K29" s="59">
        <f t="shared" si="6"/>
        <v>5697202</v>
      </c>
      <c r="L29" s="59">
        <f t="shared" si="6"/>
        <v>6194804</v>
      </c>
      <c r="M29" s="59">
        <f t="shared" si="6"/>
        <v>6766490</v>
      </c>
      <c r="N29" s="59">
        <f t="shared" si="6"/>
        <v>7062963</v>
      </c>
      <c r="O29" s="59">
        <f t="shared" si="6"/>
        <v>6922245</v>
      </c>
      <c r="P29" s="59">
        <f t="shared" si="6"/>
        <v>7222040</v>
      </c>
      <c r="Q29" s="59">
        <f t="shared" si="6"/>
        <v>9518265</v>
      </c>
      <c r="R29" s="59">
        <f t="shared" si="6"/>
        <v>8735195</v>
      </c>
      <c r="S29" s="59">
        <f t="shared" si="6"/>
        <v>8205012</v>
      </c>
      <c r="Z29" s="58" t="str">
        <f t="shared" si="3"/>
        <v>mil. Kč</v>
      </c>
    </row>
    <row r="30" spans="2:26" ht="15" x14ac:dyDescent="0.25">
      <c r="C30" s="40" t="str">
        <f t="shared" si="1"/>
        <v>Osobní náklady</v>
      </c>
      <c r="D30" s="38" t="s">
        <v>37</v>
      </c>
      <c r="E30" s="59">
        <f t="shared" ref="E30:S30" si="7">IF(ISBLANK(E16),"x",E16)</f>
        <v>457390</v>
      </c>
      <c r="F30" s="59">
        <f t="shared" si="7"/>
        <v>480350</v>
      </c>
      <c r="G30" s="59">
        <f t="shared" si="7"/>
        <v>494070</v>
      </c>
      <c r="H30" s="59">
        <f t="shared" si="7"/>
        <v>494931</v>
      </c>
      <c r="I30" s="59">
        <f t="shared" si="7"/>
        <v>516414</v>
      </c>
      <c r="J30" s="59">
        <f t="shared" si="7"/>
        <v>544084</v>
      </c>
      <c r="K30" s="59">
        <f t="shared" si="7"/>
        <v>580496</v>
      </c>
      <c r="L30" s="59">
        <f t="shared" si="7"/>
        <v>633695</v>
      </c>
      <c r="M30" s="59">
        <f t="shared" si="7"/>
        <v>688058</v>
      </c>
      <c r="N30" s="59">
        <f t="shared" si="7"/>
        <v>726256</v>
      </c>
      <c r="O30" s="59">
        <f t="shared" si="7"/>
        <v>712058</v>
      </c>
      <c r="P30" s="59">
        <f t="shared" si="7"/>
        <v>755357</v>
      </c>
      <c r="Q30" s="59">
        <f t="shared" si="7"/>
        <v>815898</v>
      </c>
      <c r="R30" s="59">
        <f t="shared" si="7"/>
        <v>876339</v>
      </c>
      <c r="S30" s="59">
        <f t="shared" si="7"/>
        <v>918776</v>
      </c>
      <c r="Z30" s="58" t="str">
        <f t="shared" si="3"/>
        <v>mil. Kč</v>
      </c>
    </row>
    <row r="31" spans="2:26" ht="15" x14ac:dyDescent="0.25">
      <c r="C31" s="40" t="str">
        <f t="shared" si="1"/>
        <v>Výkony vč. obchodní marže</v>
      </c>
      <c r="D31" s="38" t="s">
        <v>38</v>
      </c>
      <c r="E31" s="59">
        <f t="shared" ref="E31:S31" si="8">IF(ISBLANK(E17),"x",E17)</f>
        <v>4129189</v>
      </c>
      <c r="F31" s="59">
        <f t="shared" si="8"/>
        <v>4525232</v>
      </c>
      <c r="G31" s="59">
        <f t="shared" si="8"/>
        <v>4672098</v>
      </c>
      <c r="H31" s="59">
        <f t="shared" si="8"/>
        <v>4665267</v>
      </c>
      <c r="I31" s="59">
        <f t="shared" si="8"/>
        <v>4938720</v>
      </c>
      <c r="J31" s="59">
        <f t="shared" si="8"/>
        <v>5080580</v>
      </c>
      <c r="K31" s="59">
        <f t="shared" si="8"/>
        <v>5048891</v>
      </c>
      <c r="L31" s="59">
        <f t="shared" si="8"/>
        <v>5434095</v>
      </c>
      <c r="M31" s="59">
        <f t="shared" si="8"/>
        <v>5779663</v>
      </c>
      <c r="N31" s="59">
        <f t="shared" si="8"/>
        <v>5946255</v>
      </c>
      <c r="O31" s="59">
        <f t="shared" si="8"/>
        <v>5480611</v>
      </c>
      <c r="P31" s="59">
        <f t="shared" si="8"/>
        <v>5969092</v>
      </c>
      <c r="Q31" s="59">
        <f t="shared" si="8"/>
        <v>7847089</v>
      </c>
      <c r="R31" s="59">
        <f t="shared" si="8"/>
        <v>7416960</v>
      </c>
      <c r="S31" s="59">
        <f t="shared" si="8"/>
        <v>7097102</v>
      </c>
      <c r="Z31" s="58" t="str">
        <f t="shared" si="3"/>
        <v>mil. Kč</v>
      </c>
    </row>
    <row r="32" spans="2:26" ht="15" x14ac:dyDescent="0.25">
      <c r="C32" s="40" t="str">
        <f t="shared" si="1"/>
        <v xml:space="preserve">Spotřeba materiálu a energie a náklady na služby </v>
      </c>
      <c r="D32" s="38" t="s">
        <v>39</v>
      </c>
      <c r="E32" s="59">
        <f t="shared" ref="E32:S32" si="9">IF(ISBLANK(E18),"x",E18)</f>
        <v>3182121</v>
      </c>
      <c r="F32" s="59">
        <f t="shared" si="9"/>
        <v>3530171</v>
      </c>
      <c r="G32" s="59">
        <f t="shared" si="9"/>
        <v>3668404</v>
      </c>
      <c r="H32" s="59">
        <f t="shared" si="9"/>
        <v>3632841</v>
      </c>
      <c r="I32" s="59">
        <f t="shared" si="9"/>
        <v>3810875</v>
      </c>
      <c r="J32" s="59">
        <f t="shared" si="9"/>
        <v>3909862</v>
      </c>
      <c r="K32" s="59">
        <f t="shared" si="9"/>
        <v>3849970</v>
      </c>
      <c r="L32" s="59">
        <f t="shared" si="9"/>
        <v>4178618</v>
      </c>
      <c r="M32" s="59">
        <f t="shared" si="9"/>
        <v>4498016</v>
      </c>
      <c r="N32" s="59">
        <f t="shared" si="9"/>
        <v>4611679</v>
      </c>
      <c r="O32" s="59">
        <f t="shared" si="9"/>
        <v>4185551</v>
      </c>
      <c r="P32" s="59">
        <f t="shared" si="9"/>
        <v>4528858</v>
      </c>
      <c r="Q32" s="59">
        <f t="shared" si="9"/>
        <v>6207712</v>
      </c>
      <c r="R32" s="59">
        <f t="shared" si="9"/>
        <v>5715045</v>
      </c>
      <c r="S32" s="59">
        <f t="shared" si="9"/>
        <v>5283356</v>
      </c>
      <c r="Z32" s="58" t="str">
        <f t="shared" si="3"/>
        <v>mil. Kč</v>
      </c>
    </row>
    <row r="33" spans="1:26" ht="15" x14ac:dyDescent="0.25">
      <c r="C33" s="40" t="str">
        <f t="shared" si="1"/>
        <v>Přidaná hodnota</v>
      </c>
      <c r="D33" s="38" t="s">
        <v>40</v>
      </c>
      <c r="E33" s="59">
        <f t="shared" ref="E33:S33" si="10">IF(ISBLANK(E19),"x",E19)</f>
        <v>947066</v>
      </c>
      <c r="F33" s="59">
        <f t="shared" si="10"/>
        <v>995061</v>
      </c>
      <c r="G33" s="59">
        <f t="shared" si="10"/>
        <v>1003696</v>
      </c>
      <c r="H33" s="59">
        <f t="shared" si="10"/>
        <v>1032426</v>
      </c>
      <c r="I33" s="59">
        <f t="shared" si="10"/>
        <v>1127845</v>
      </c>
      <c r="J33" s="59">
        <f t="shared" si="10"/>
        <v>1170716</v>
      </c>
      <c r="K33" s="59">
        <f t="shared" si="10"/>
        <v>1198921</v>
      </c>
      <c r="L33" s="59">
        <f t="shared" si="10"/>
        <v>1255478</v>
      </c>
      <c r="M33" s="59">
        <f t="shared" si="10"/>
        <v>1281648</v>
      </c>
      <c r="N33" s="59">
        <f t="shared" si="10"/>
        <v>1334576</v>
      </c>
      <c r="O33" s="59">
        <f t="shared" si="10"/>
        <v>1295060</v>
      </c>
      <c r="P33" s="59">
        <f t="shared" si="10"/>
        <v>1440235</v>
      </c>
      <c r="Q33" s="59">
        <f t="shared" si="10"/>
        <v>1639379</v>
      </c>
      <c r="R33" s="59">
        <f t="shared" si="10"/>
        <v>1701916</v>
      </c>
      <c r="S33" s="59">
        <f t="shared" si="10"/>
        <v>1813745</v>
      </c>
      <c r="Z33" s="58" t="str">
        <f t="shared" si="3"/>
        <v>mil. Kč</v>
      </c>
    </row>
    <row r="34" spans="1:26" ht="15" x14ac:dyDescent="0.25">
      <c r="C34" s="40" t="str">
        <f t="shared" si="1"/>
        <v>Hospodářský výsledek po zdanění</v>
      </c>
      <c r="D34" s="38" t="s">
        <v>41</v>
      </c>
      <c r="E34" s="59">
        <f t="shared" ref="E34:S34" si="11">IF(ISBLANK(E20),"x",E20)</f>
        <v>254287</v>
      </c>
      <c r="F34" s="59">
        <f t="shared" si="11"/>
        <v>271817</v>
      </c>
      <c r="G34" s="59">
        <f t="shared" si="11"/>
        <v>324434</v>
      </c>
      <c r="H34" s="59">
        <f t="shared" si="11"/>
        <v>283652</v>
      </c>
      <c r="I34" s="59">
        <f t="shared" si="11"/>
        <v>297160</v>
      </c>
      <c r="J34" s="59">
        <f t="shared" si="11"/>
        <v>328391</v>
      </c>
      <c r="K34" s="59">
        <f t="shared" si="11"/>
        <v>308944</v>
      </c>
      <c r="L34" s="59">
        <f t="shared" si="11"/>
        <v>323281</v>
      </c>
      <c r="M34" s="59">
        <f t="shared" si="11"/>
        <v>325845</v>
      </c>
      <c r="N34" s="59">
        <f t="shared" si="11"/>
        <v>319539</v>
      </c>
      <c r="O34" s="59">
        <f t="shared" si="11"/>
        <v>243184</v>
      </c>
      <c r="P34" s="59">
        <f t="shared" si="11"/>
        <v>317186</v>
      </c>
      <c r="Q34" s="59">
        <f t="shared" si="11"/>
        <v>456667</v>
      </c>
      <c r="R34" s="59">
        <f t="shared" si="11"/>
        <v>381192</v>
      </c>
      <c r="S34" s="59">
        <f t="shared" si="11"/>
        <v>368511</v>
      </c>
      <c r="Z34" s="58" t="str">
        <f t="shared" si="3"/>
        <v>mil. Kč</v>
      </c>
    </row>
    <row r="35" spans="1:26" ht="15" x14ac:dyDescent="0.25">
      <c r="C35" s="40" t="str">
        <f t="shared" si="1"/>
        <v>Aktiva celkem</v>
      </c>
      <c r="D35" s="38" t="s">
        <v>42</v>
      </c>
      <c r="E35" s="59">
        <f t="shared" ref="E35:S35" si="12">IF(ISBLANK(E21),"x",E21)</f>
        <v>4283714</v>
      </c>
      <c r="F35" s="59">
        <f t="shared" si="12"/>
        <v>4457875</v>
      </c>
      <c r="G35" s="59">
        <f t="shared" si="12"/>
        <v>4487593</v>
      </c>
      <c r="H35" s="59">
        <f t="shared" si="12"/>
        <v>4631261</v>
      </c>
      <c r="I35" s="59">
        <f t="shared" si="12"/>
        <v>4771573</v>
      </c>
      <c r="J35" s="59">
        <f t="shared" si="12"/>
        <v>4823913</v>
      </c>
      <c r="K35" s="59">
        <f t="shared" si="12"/>
        <v>4911683</v>
      </c>
      <c r="L35" s="59">
        <f t="shared" si="12"/>
        <v>5089525</v>
      </c>
      <c r="M35" s="59">
        <f t="shared" si="12"/>
        <v>5379191</v>
      </c>
      <c r="N35" s="59">
        <f t="shared" si="12"/>
        <v>5479599</v>
      </c>
      <c r="O35" s="59">
        <f t="shared" si="12"/>
        <v>5535604</v>
      </c>
      <c r="P35" s="59">
        <f t="shared" si="12"/>
        <v>6591499</v>
      </c>
      <c r="Q35" s="59">
        <f t="shared" si="12"/>
        <v>7338155</v>
      </c>
      <c r="R35" s="59">
        <f t="shared" si="12"/>
        <v>6496026</v>
      </c>
      <c r="S35" s="59">
        <f t="shared" si="12"/>
        <v>6726636</v>
      </c>
      <c r="Z35" s="58" t="str">
        <f t="shared" si="3"/>
        <v>mil. Kč</v>
      </c>
    </row>
    <row r="36" spans="1:26" ht="15" x14ac:dyDescent="0.25">
      <c r="C36" s="40" t="str">
        <f t="shared" si="1"/>
        <v>Pořízení dlouhodobého majetku</v>
      </c>
      <c r="D36" s="38" t="s">
        <v>43</v>
      </c>
      <c r="E36" s="70">
        <f t="shared" ref="E36:S36" si="13">IF(ISBLANK(E22),"x",E22)</f>
        <v>264865</v>
      </c>
      <c r="F36" s="70">
        <f t="shared" si="13"/>
        <v>268432</v>
      </c>
      <c r="G36" s="70">
        <f t="shared" si="13"/>
        <v>277803</v>
      </c>
      <c r="H36" s="70">
        <f t="shared" si="13"/>
        <v>264592</v>
      </c>
      <c r="I36" s="70">
        <f t="shared" si="13"/>
        <v>284278</v>
      </c>
      <c r="J36" s="70">
        <f t="shared" si="13"/>
        <v>295663</v>
      </c>
      <c r="K36" s="70">
        <f t="shared" si="13"/>
        <v>282193</v>
      </c>
      <c r="L36" s="70">
        <f t="shared" si="13"/>
        <v>325763</v>
      </c>
      <c r="M36" s="70">
        <f t="shared" si="13"/>
        <v>408662</v>
      </c>
      <c r="N36" s="70">
        <f t="shared" si="13"/>
        <v>420353</v>
      </c>
      <c r="O36" s="70">
        <f t="shared" si="13"/>
        <v>427294</v>
      </c>
      <c r="P36" s="70">
        <f t="shared" si="13"/>
        <v>544674</v>
      </c>
      <c r="Q36" s="70">
        <f t="shared" si="13"/>
        <v>544588</v>
      </c>
      <c r="R36" s="60">
        <f t="shared" si="13"/>
        <v>604940</v>
      </c>
      <c r="S36" s="60">
        <f t="shared" si="13"/>
        <v>469277</v>
      </c>
      <c r="Z36" s="58" t="str">
        <f t="shared" si="3"/>
        <v>mil. Kč</v>
      </c>
    </row>
    <row r="37" spans="1:26" x14ac:dyDescent="0.2">
      <c r="A37" s="32"/>
      <c r="B37" s="31">
        <f>IF(COUNTIF(D25:S36,"*x*")&gt;0, 123,0)</f>
        <v>0</v>
      </c>
      <c r="C37" s="69"/>
      <c r="E37" s="69" t="str">
        <f>INDEX(tblTrans[[English]:[Čeština]],MATCH(B37,tblTrans[ID],0),LangSelID)</f>
        <v xml:space="preserve">   </v>
      </c>
      <c r="V37" s="26"/>
      <c r="W37" s="26"/>
      <c r="X37" s="26"/>
    </row>
    <row r="38" spans="1:26" hidden="1" x14ac:dyDescent="0.2">
      <c r="V38" s="26"/>
      <c r="W38" s="26"/>
      <c r="X38" s="26"/>
    </row>
    <row r="39" spans="1:26" hidden="1" x14ac:dyDescent="0.2">
      <c r="V39" s="26"/>
      <c r="W39" s="26"/>
      <c r="X39" s="26"/>
    </row>
    <row r="40" spans="1:26" hidden="1" x14ac:dyDescent="0.2">
      <c r="V40" s="26"/>
      <c r="W40" s="26"/>
      <c r="X40" s="26"/>
    </row>
    <row r="41" spans="1:26" hidden="1" x14ac:dyDescent="0.2">
      <c r="V41" s="26"/>
      <c r="W41" s="26"/>
      <c r="X41" s="26"/>
    </row>
    <row r="42" spans="1:26" hidden="1" x14ac:dyDescent="0.2">
      <c r="V42" s="26"/>
      <c r="W42" s="26"/>
      <c r="X42" s="26"/>
    </row>
    <row r="43" spans="1:26" hidden="1" x14ac:dyDescent="0.2">
      <c r="V43" s="26"/>
      <c r="W43" s="26"/>
      <c r="X43" s="26"/>
    </row>
    <row r="44" spans="1:26" s="11" customFormat="1" x14ac:dyDescent="0.2"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5"/>
      <c r="S44" s="25"/>
      <c r="V44" s="26"/>
      <c r="W44" s="26"/>
      <c r="X44" s="26"/>
    </row>
    <row r="45" spans="1:26" s="11" customFormat="1" x14ac:dyDescent="0.2"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V45" s="26" t="s">
        <v>4</v>
      </c>
      <c r="W45" s="26" t="str">
        <f>INDEX(tblTrans[[English]:[Čeština]],MATCH(V45,tblTrans[ID],0),LangSelID)</f>
        <v>Těžba a dobývání</v>
      </c>
      <c r="X45" s="26" t="str">
        <f>CONCATENATE(V45&amp;" - "&amp;W45)</f>
        <v>B - Těžba a dobývání</v>
      </c>
    </row>
    <row r="46" spans="1:26" s="11" customFormat="1" x14ac:dyDescent="0.2">
      <c r="B46" s="26"/>
      <c r="C46" s="32"/>
      <c r="D46" s="32"/>
      <c r="E46" s="32" t="str">
        <f t="shared" ref="E46:P46" si="14">IF((E10)&gt;0,E10," ")</f>
        <v>2010</v>
      </c>
      <c r="F46" s="32" t="str">
        <f t="shared" si="14"/>
        <v>2011</v>
      </c>
      <c r="G46" s="32" t="str">
        <f t="shared" si="14"/>
        <v>2012</v>
      </c>
      <c r="H46" s="32" t="str">
        <f t="shared" si="14"/>
        <v>2013</v>
      </c>
      <c r="I46" s="32" t="str">
        <f t="shared" si="14"/>
        <v>2014</v>
      </c>
      <c r="J46" s="32" t="str">
        <f t="shared" si="14"/>
        <v>2015</v>
      </c>
      <c r="K46" s="32" t="str">
        <f t="shared" si="14"/>
        <v>2016</v>
      </c>
      <c r="L46" s="32" t="str">
        <f t="shared" si="14"/>
        <v>2017</v>
      </c>
      <c r="M46" s="32" t="str">
        <f t="shared" si="14"/>
        <v>2018</v>
      </c>
      <c r="N46" s="32" t="str">
        <f t="shared" si="14"/>
        <v>2019</v>
      </c>
      <c r="O46" s="32" t="str">
        <f t="shared" si="14"/>
        <v>2020</v>
      </c>
      <c r="P46" s="32" t="str">
        <f t="shared" si="14"/>
        <v>2021</v>
      </c>
      <c r="Q46" s="32" t="str">
        <f t="shared" ref="Q46:R46" si="15">IF((Q10)&gt;0,Q10," ")</f>
        <v>2022</v>
      </c>
      <c r="R46" s="32" t="str">
        <f t="shared" si="15"/>
        <v>2023</v>
      </c>
      <c r="S46" s="32" t="str">
        <f>IF((S10)&gt;0,S10," ")</f>
        <v>2024</v>
      </c>
      <c r="V46" s="26" t="s">
        <v>5</v>
      </c>
      <c r="W46" s="26" t="str">
        <f>INDEX(tblTrans[[English]:[Čeština]],MATCH(V46,tblTrans[ID],0),LangSelID)</f>
        <v>Zpracovatelský průmysl</v>
      </c>
      <c r="X46" s="26" t="str">
        <f t="shared" ref="X46:X82" si="16">CONCATENATE(V46&amp;" - "&amp;W46)</f>
        <v>C - Zpracovatelský průmysl</v>
      </c>
    </row>
    <row r="47" spans="1:26" s="11" customFormat="1" x14ac:dyDescent="0.2">
      <c r="B47" s="26">
        <v>204</v>
      </c>
      <c r="C47" s="32" t="str">
        <f>INDEX(tblTrans[[English]:[Čeština]],MATCH(B47,tblTrans[ID],0),LangSelID)</f>
        <v>Celkové tržby vybrané NACE v mil. Kč</v>
      </c>
      <c r="D47" s="32" t="str">
        <f t="shared" ref="D47" si="17">D13</f>
        <v>Součet z TCELKEM</v>
      </c>
      <c r="E47" s="32">
        <f t="shared" ref="E47:R47" si="18">E27</f>
        <v>4498035</v>
      </c>
      <c r="F47" s="32">
        <f t="shared" si="18"/>
        <v>4906231</v>
      </c>
      <c r="G47" s="32">
        <f t="shared" si="18"/>
        <v>5126536</v>
      </c>
      <c r="H47" s="32">
        <f t="shared" si="18"/>
        <v>5127117</v>
      </c>
      <c r="I47" s="32">
        <f t="shared" si="18"/>
        <v>5391150</v>
      </c>
      <c r="J47" s="32">
        <f t="shared" si="18"/>
        <v>5598288</v>
      </c>
      <c r="K47" s="32">
        <f t="shared" si="18"/>
        <v>5528621</v>
      </c>
      <c r="L47" s="32">
        <f t="shared" si="18"/>
        <v>6016725</v>
      </c>
      <c r="M47" s="32">
        <f t="shared" si="18"/>
        <v>6385431</v>
      </c>
      <c r="N47" s="32">
        <f t="shared" si="18"/>
        <v>6615053</v>
      </c>
      <c r="O47" s="32">
        <f t="shared" si="18"/>
        <v>6080568</v>
      </c>
      <c r="P47" s="32">
        <f t="shared" si="18"/>
        <v>6614870</v>
      </c>
      <c r="Q47" s="32">
        <f t="shared" si="18"/>
        <v>8858789</v>
      </c>
      <c r="R47" s="32">
        <f t="shared" si="18"/>
        <v>8145477</v>
      </c>
      <c r="S47" s="32">
        <f>S27</f>
        <v>7755144</v>
      </c>
      <c r="V47" s="26" t="s">
        <v>6</v>
      </c>
      <c r="W47" s="26" t="str">
        <f>INDEX(tblTrans[[English]:[Čeština]],MATCH(V47,tblTrans[ID],0),LangSelID)</f>
        <v>Výroba a rozvod elektřiny, plynu, tepla a klimatizovaného vzduchu</v>
      </c>
      <c r="X47" s="26" t="str">
        <f t="shared" si="16"/>
        <v>D - Výroba a rozvod elektřiny, plynu, tepla a klimatizovaného vzduchu</v>
      </c>
    </row>
    <row r="48" spans="1:26" s="11" customFormat="1" x14ac:dyDescent="0.2">
      <c r="B48" s="26"/>
      <c r="C48" s="32"/>
      <c r="D48" s="32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2">
        <v>8145476</v>
      </c>
      <c r="S48" s="32"/>
      <c r="V48" s="26" t="s">
        <v>7</v>
      </c>
      <c r="W48" s="26" t="str">
        <f>INDEX(tblTrans[[English]:[Čeština]],MATCH(V48,tblTrans[ID],0),LangSelID)</f>
        <v>Zásobování vodou; činnosti související s odpadními vodami, odpady a sanacemi</v>
      </c>
      <c r="X48" s="26" t="str">
        <f t="shared" si="16"/>
        <v>E - Zásobování vodou; činnosti související s odpadními vodami, odpady a sanacemi</v>
      </c>
    </row>
    <row r="49" spans="2:24" s="11" customFormat="1" x14ac:dyDescent="0.2">
      <c r="B49" s="26"/>
      <c r="C49" s="31"/>
      <c r="D49" s="31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31"/>
      <c r="S49" s="31"/>
      <c r="V49" s="26" t="s">
        <v>198</v>
      </c>
      <c r="W49" s="26" t="str">
        <f>INDEX(tblTrans[[English]:[Čeština]],MATCH(V49,tblTrans[ID],0),LangSelID)</f>
        <v>Těžba a úprava černého a hnědého uhlí</v>
      </c>
      <c r="X49" s="26" t="str">
        <f t="shared" si="16"/>
        <v>B05 - Těžba a úprava černého a hnědého uhlí</v>
      </c>
    </row>
    <row r="50" spans="2:24" s="11" customFormat="1" x14ac:dyDescent="0.2">
      <c r="C50" s="31"/>
      <c r="D50" s="31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31"/>
      <c r="S50" s="31"/>
      <c r="V50" s="26" t="s">
        <v>199</v>
      </c>
      <c r="W50" s="26" t="str">
        <f>INDEX(tblTrans[[English]:[Čeština]],MATCH(V50,tblTrans[ID],0),LangSelID)</f>
        <v>Těžba ropy a zemního plynu</v>
      </c>
      <c r="X50" s="26" t="str">
        <f t="shared" si="16"/>
        <v>B06 - Těžba ropy a zemního plynu</v>
      </c>
    </row>
    <row r="51" spans="2:24" s="11" customFormat="1" x14ac:dyDescent="0.2">
      <c r="C51" s="31"/>
      <c r="D51" s="31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31"/>
      <c r="S51" s="31"/>
      <c r="V51" s="26" t="s">
        <v>200</v>
      </c>
      <c r="W51" s="26" t="str">
        <f>INDEX(tblTrans[[English]:[Čeština]],MATCH(V51,tblTrans[ID],0),LangSelID)</f>
        <v>Těžba a úprava rud</v>
      </c>
      <c r="X51" s="26" t="str">
        <f t="shared" si="16"/>
        <v>B07 - Těžba a úprava rud</v>
      </c>
    </row>
    <row r="52" spans="2:24" s="11" customFormat="1" x14ac:dyDescent="0.2">
      <c r="C52" s="31"/>
      <c r="D52" s="31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31"/>
      <c r="S52" s="31"/>
      <c r="V52" s="26" t="s">
        <v>201</v>
      </c>
      <c r="W52" s="26" t="str">
        <f>INDEX(tblTrans[[English]:[Čeština]],MATCH(V52,tblTrans[ID],0),LangSelID)</f>
        <v>Ostatní těžba a dobývání</v>
      </c>
      <c r="X52" s="26" t="str">
        <f t="shared" si="16"/>
        <v>B08 - Ostatní těžba a dobývání</v>
      </c>
    </row>
    <row r="53" spans="2:24" s="11" customFormat="1" x14ac:dyDescent="0.2">
      <c r="C53" s="31"/>
      <c r="D53" s="31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31"/>
      <c r="S53" s="31"/>
      <c r="V53" s="26" t="s">
        <v>202</v>
      </c>
      <c r="W53" s="26" t="str">
        <f>INDEX(tblTrans[[English]:[Čeština]],MATCH(V53,tblTrans[ID],0),LangSelID)</f>
        <v>Podpůrné činnosti při těžbě</v>
      </c>
      <c r="X53" s="26" t="str">
        <f t="shared" si="16"/>
        <v>B09 - Podpůrné činnosti při těžbě</v>
      </c>
    </row>
    <row r="54" spans="2:24" s="11" customFormat="1" x14ac:dyDescent="0.2">
      <c r="C54" s="31"/>
      <c r="D54" s="31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31"/>
      <c r="S54" s="31"/>
      <c r="V54" s="26" t="s">
        <v>160</v>
      </c>
      <c r="W54" s="26" t="str">
        <f>INDEX(tblTrans[[English]:[Čeština]],MATCH(V54,tblTrans[ID],0),LangSelID)</f>
        <v>Výroba potravinářských výrobků</v>
      </c>
      <c r="X54" s="26" t="str">
        <f t="shared" si="16"/>
        <v>C10 - Výroba potravinářských výrobků</v>
      </c>
    </row>
    <row r="55" spans="2:24" s="11" customFormat="1" x14ac:dyDescent="0.2">
      <c r="C55" s="32"/>
      <c r="D55" s="32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2"/>
      <c r="S55" s="32"/>
      <c r="V55" s="26" t="s">
        <v>161</v>
      </c>
      <c r="W55" s="26" t="str">
        <f>INDEX(tblTrans[[English]:[Čeština]],MATCH(V55,tblTrans[ID],0),LangSelID)</f>
        <v>Výroba nápojů</v>
      </c>
      <c r="X55" s="26" t="str">
        <f t="shared" si="16"/>
        <v>C11 - Výroba nápojů</v>
      </c>
    </row>
    <row r="56" spans="2:24" s="11" customFormat="1" x14ac:dyDescent="0.2"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V56" s="26" t="s">
        <v>162</v>
      </c>
      <c r="W56" s="26" t="str">
        <f>INDEX(tblTrans[[English]:[Čeština]],MATCH(V56,tblTrans[ID],0),LangSelID)</f>
        <v>Výroba tabákových výrobků</v>
      </c>
      <c r="X56" s="26" t="str">
        <f t="shared" si="16"/>
        <v>C12 - Výroba tabákových výrobků</v>
      </c>
    </row>
    <row r="57" spans="2:24" s="11" customFormat="1" x14ac:dyDescent="0.2"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V57" s="26" t="s">
        <v>163</v>
      </c>
      <c r="W57" s="26" t="str">
        <f>INDEX(tblTrans[[English]:[Čeština]],MATCH(V57,tblTrans[ID],0),LangSelID)</f>
        <v>Výroba textilií</v>
      </c>
      <c r="X57" s="26" t="str">
        <f t="shared" si="16"/>
        <v>C13 - Výroba textilií</v>
      </c>
    </row>
    <row r="58" spans="2:24" s="11" customFormat="1" x14ac:dyDescent="0.2"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V58" s="26" t="s">
        <v>164</v>
      </c>
      <c r="W58" s="26" t="str">
        <f>INDEX(tblTrans[[English]:[Čeština]],MATCH(V58,tblTrans[ID],0),LangSelID)</f>
        <v>Výroba oděvů</v>
      </c>
      <c r="X58" s="26" t="str">
        <f t="shared" si="16"/>
        <v>C14 - Výroba oděvů</v>
      </c>
    </row>
    <row r="59" spans="2:24" s="11" customFormat="1" x14ac:dyDescent="0.2"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V59" s="26" t="s">
        <v>165</v>
      </c>
      <c r="W59" s="26" t="str">
        <f>INDEX(tblTrans[[English]:[Čeština]],MATCH(V59,tblTrans[ID],0),LangSelID)</f>
        <v>Výroba usní a souvisejících výrobků</v>
      </c>
      <c r="X59" s="26" t="str">
        <f t="shared" si="16"/>
        <v>C15 - Výroba usní a souvisejících výrobků</v>
      </c>
    </row>
    <row r="60" spans="2:24" s="11" customFormat="1" x14ac:dyDescent="0.2"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V60" s="26" t="s">
        <v>166</v>
      </c>
      <c r="W60" s="26" t="str">
        <f>INDEX(tblTrans[[English]:[Čeština]],MATCH(V60,tblTrans[ID],0),LangSelID)</f>
        <v>Zpracování dřeva, výroba dřevěných, korkových, proutěných a slaměných výrobků, kromě nábytku</v>
      </c>
      <c r="X60" s="26" t="str">
        <f t="shared" si="16"/>
        <v>C16 - Zpracování dřeva, výroba dřevěných, korkových, proutěných a slaměných výrobků, kromě nábytku</v>
      </c>
    </row>
    <row r="61" spans="2:24" s="11" customFormat="1" x14ac:dyDescent="0.2"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V61" s="26" t="s">
        <v>167</v>
      </c>
      <c r="W61" s="26" t="str">
        <f>INDEX(tblTrans[[English]:[Čeština]],MATCH(V61,tblTrans[ID],0),LangSelID)</f>
        <v>Výroba papíru a výrobků z papíru</v>
      </c>
      <c r="X61" s="26" t="str">
        <f t="shared" si="16"/>
        <v>C17 - Výroba papíru a výrobků z papíru</v>
      </c>
    </row>
    <row r="62" spans="2:24" s="11" customFormat="1" x14ac:dyDescent="0.2"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V62" s="26" t="s">
        <v>168</v>
      </c>
      <c r="W62" s="26" t="str">
        <f>INDEX(tblTrans[[English]:[Čeština]],MATCH(V62,tblTrans[ID],0),LangSelID)</f>
        <v>Tisk a rozmnožování nahraných nosičů</v>
      </c>
      <c r="X62" s="26" t="str">
        <f t="shared" si="16"/>
        <v>C18 - Tisk a rozmnožování nahraných nosičů</v>
      </c>
    </row>
    <row r="63" spans="2:24" x14ac:dyDescent="0.2"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V63" s="26" t="s">
        <v>169</v>
      </c>
      <c r="W63" s="26" t="str">
        <f>INDEX(tblTrans[[English]:[Čeština]],MATCH(V63,tblTrans[ID],0),LangSelID)</f>
        <v>Výroba koksu a rafinovaných ropných produktů</v>
      </c>
      <c r="X63" s="26" t="str">
        <f t="shared" si="16"/>
        <v>C19 - Výroba koksu a rafinovaných ropných produktů</v>
      </c>
    </row>
    <row r="64" spans="2:24" x14ac:dyDescent="0.2"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11"/>
      <c r="U64" s="11"/>
      <c r="V64" s="26" t="s">
        <v>170</v>
      </c>
      <c r="W64" s="26" t="str">
        <f>INDEX(tblTrans[[English]:[Čeština]],MATCH(V64,tblTrans[ID],0),LangSelID)</f>
        <v>Výroba chemických látek a chemických přípravků</v>
      </c>
      <c r="X64" s="26" t="str">
        <f t="shared" si="16"/>
        <v>C20 - Výroba chemických látek a chemických přípravků</v>
      </c>
    </row>
    <row r="65" spans="3:26" x14ac:dyDescent="0.2"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1"/>
      <c r="O65" s="31"/>
      <c r="P65" s="31"/>
      <c r="Q65" s="31"/>
      <c r="R65" s="31"/>
      <c r="S65" s="31"/>
      <c r="T65" s="11"/>
      <c r="U65" s="11"/>
      <c r="V65" s="26" t="s">
        <v>171</v>
      </c>
      <c r="W65" s="26" t="str">
        <f>INDEX(tblTrans[[English]:[Čeština]],MATCH(V65,tblTrans[ID],0),LangSelID)</f>
        <v>Výroba základních farmaceutických výrobků a farmaceutických přípravků</v>
      </c>
      <c r="X65" s="26" t="str">
        <f t="shared" si="16"/>
        <v>C21 - Výroba základních farmaceutických výrobků a farmaceutických přípravků</v>
      </c>
    </row>
    <row r="66" spans="3:26" x14ac:dyDescent="0.2"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1"/>
      <c r="O66" s="31"/>
      <c r="P66" s="31"/>
      <c r="Q66" s="31"/>
      <c r="R66" s="31"/>
      <c r="S66" s="31"/>
      <c r="T66" s="11"/>
      <c r="U66" s="11"/>
      <c r="V66" s="26" t="s">
        <v>172</v>
      </c>
      <c r="W66" s="26" t="str">
        <f>INDEX(tblTrans[[English]:[Čeština]],MATCH(V66,tblTrans[ID],0),LangSelID)</f>
        <v>Výroba pryžových a plastových výrobků</v>
      </c>
      <c r="X66" s="26" t="str">
        <f t="shared" si="16"/>
        <v>C22 - Výroba pryžových a plastových výrobků</v>
      </c>
    </row>
    <row r="67" spans="3:26" x14ac:dyDescent="0.2">
      <c r="C67" s="32"/>
      <c r="D67" s="32"/>
      <c r="E67" s="32"/>
      <c r="F67" s="32" t="str">
        <f>INDEX(tblTrans[[English]:[Čeština]],MATCH(201,tblTrans[ID],0),LangSelID)</f>
        <v>Podíl počtu zaměstnaných osob v rámci průmyslu za rok 2024</v>
      </c>
      <c r="G67" s="32" t="str">
        <f>INDEX(tblTrans[[English]:[Čeština]],MATCH(202,tblTrans[ID],0),LangSelID)</f>
        <v>Podíl celkových tržeb v rámci průmyslu za rok 2024</v>
      </c>
      <c r="H67" s="32" t="str">
        <f>INDEX(tblTrans[[English]:[Čeština]],MATCH(203,tblTrans[ID],0),LangSelID)</f>
        <v>Podíl přidané hodnoty v rámci průmyslu za rok 2024</v>
      </c>
      <c r="I67" s="32"/>
      <c r="J67" s="32"/>
      <c r="K67" s="32"/>
      <c r="L67" s="31"/>
      <c r="M67" s="31"/>
      <c r="N67" s="31"/>
      <c r="O67" s="31"/>
      <c r="P67" s="31"/>
      <c r="Q67" s="31"/>
      <c r="R67" s="31"/>
      <c r="S67" s="31"/>
      <c r="T67" s="11"/>
      <c r="U67" s="11"/>
      <c r="V67" s="26" t="s">
        <v>173</v>
      </c>
      <c r="W67" s="26" t="str">
        <f>INDEX(tblTrans[[English]:[Čeština]],MATCH(V67,tblTrans[ID],0),LangSelID)</f>
        <v>Výroba ostatních nekovových minerálních výrobků</v>
      </c>
      <c r="X67" s="26" t="str">
        <f t="shared" si="16"/>
        <v>C23 - Výroba ostatních nekovových minerálních výrobků</v>
      </c>
    </row>
    <row r="68" spans="3:26" x14ac:dyDescent="0.2"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11"/>
      <c r="U68" s="11"/>
      <c r="V68" s="26" t="s">
        <v>174</v>
      </c>
      <c r="W68" s="26" t="str">
        <f>INDEX(tblTrans[[English]:[Čeština]],MATCH(V68,tblTrans[ID],0),LangSelID)</f>
        <v>Výroba základních kovů, hutní zpracování kovů; slévárenství</v>
      </c>
      <c r="X68" s="26" t="str">
        <f t="shared" si="16"/>
        <v>C24 - Výroba základních kovů, hutní zpracování kovů; slévárenství</v>
      </c>
    </row>
    <row r="69" spans="3:26" x14ac:dyDescent="0.2"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11"/>
      <c r="U69" s="11"/>
      <c r="V69" s="26" t="s">
        <v>175</v>
      </c>
      <c r="W69" s="26" t="str">
        <f>INDEX(tblTrans[[English]:[Čeština]],MATCH(V69,tblTrans[ID],0),LangSelID)</f>
        <v>Výroba kovových konstrukcí a kovodělných výrobků, kromě strojů a zařízení</v>
      </c>
      <c r="X69" s="26" t="str">
        <f t="shared" si="16"/>
        <v>C25 - Výroba kovových konstrukcí a kovodělných výrobků, kromě strojů a zařízení</v>
      </c>
    </row>
    <row r="70" spans="3:26" x14ac:dyDescent="0.2"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11"/>
      <c r="U70" s="11"/>
      <c r="V70" s="26" t="s">
        <v>176</v>
      </c>
      <c r="W70" s="26" t="str">
        <f>INDEX(tblTrans[[English]:[Čeština]],MATCH(V70,tblTrans[ID],0),LangSelID)</f>
        <v>Výroba počítačů, elektronických a optických přístrojů a zařízení</v>
      </c>
      <c r="X70" s="26" t="str">
        <f t="shared" si="16"/>
        <v>C26 - Výroba počítačů, elektronických a optických přístrojů a zařízení</v>
      </c>
    </row>
    <row r="71" spans="3:26" x14ac:dyDescent="0.2"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11"/>
      <c r="U71" s="11"/>
      <c r="V71" s="26" t="s">
        <v>177</v>
      </c>
      <c r="W71" s="26" t="str">
        <f>INDEX(tblTrans[[English]:[Čeština]],MATCH(V71,tblTrans[ID],0),LangSelID)</f>
        <v>Výroba elektrických zařízení</v>
      </c>
      <c r="X71" s="26" t="str">
        <f t="shared" si="16"/>
        <v>C27 - Výroba elektrických zařízení</v>
      </c>
    </row>
    <row r="72" spans="3:26" x14ac:dyDescent="0.2"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11"/>
      <c r="U72" s="11"/>
      <c r="V72" s="26" t="s">
        <v>178</v>
      </c>
      <c r="W72" s="26" t="str">
        <f>INDEX(tblTrans[[English]:[Čeština]],MATCH(V72,tblTrans[ID],0),LangSelID)</f>
        <v>Výroba strojů a zařízení j. n.</v>
      </c>
      <c r="X72" s="26" t="str">
        <f t="shared" si="16"/>
        <v>C28 - Výroba strojů a zařízení j. n.</v>
      </c>
    </row>
    <row r="73" spans="3:26" x14ac:dyDescent="0.2"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11"/>
      <c r="U73" s="11"/>
      <c r="V73" s="26" t="s">
        <v>179</v>
      </c>
      <c r="W73" s="26" t="str">
        <f>INDEX(tblTrans[[English]:[Čeština]],MATCH(V73,tblTrans[ID],0),LangSelID)</f>
        <v>Výroba motorových vozidel (kromě motocyklů), přívěsů a návěsů</v>
      </c>
      <c r="X73" s="26" t="str">
        <f t="shared" si="16"/>
        <v>C29 - Výroba motorových vozidel (kromě motocyklů), přívěsů a návěsů</v>
      </c>
    </row>
    <row r="74" spans="3:26" x14ac:dyDescent="0.2"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11"/>
      <c r="U74" s="11"/>
      <c r="V74" s="26" t="s">
        <v>180</v>
      </c>
      <c r="W74" s="26" t="str">
        <f>INDEX(tblTrans[[English]:[Čeština]],MATCH(V74,tblTrans[ID],0),LangSelID)</f>
        <v>Výroba ostatních dopravních prostředků a zařízení</v>
      </c>
      <c r="X74" s="26" t="str">
        <f t="shared" si="16"/>
        <v>C30 - Výroba ostatních dopravních prostředků a zařízení</v>
      </c>
    </row>
    <row r="75" spans="3:26" x14ac:dyDescent="0.2">
      <c r="C75" s="31"/>
      <c r="D75" s="31"/>
      <c r="E75" s="32"/>
      <c r="F75" s="32"/>
      <c r="G75" s="32"/>
      <c r="H75" s="32"/>
      <c r="I75" s="32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11"/>
      <c r="U75" s="11"/>
      <c r="V75" s="26" t="s">
        <v>181</v>
      </c>
      <c r="W75" s="26" t="str">
        <f>INDEX(tblTrans[[English]:[Čeština]],MATCH(V75,tblTrans[ID],0),LangSelID)</f>
        <v>Výroba nábytku</v>
      </c>
      <c r="X75" s="26" t="str">
        <f t="shared" si="16"/>
        <v>C31 - Výroba nábytku</v>
      </c>
    </row>
    <row r="76" spans="3:26" x14ac:dyDescent="0.2">
      <c r="C76" s="31"/>
      <c r="D76" s="31"/>
      <c r="E76" s="32"/>
      <c r="F76" s="32"/>
      <c r="G76" s="32"/>
      <c r="H76" s="32"/>
      <c r="I76" s="32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11"/>
      <c r="U76" s="11"/>
      <c r="V76" s="26" t="s">
        <v>182</v>
      </c>
      <c r="W76" s="26" t="str">
        <f>INDEX(tblTrans[[English]:[Čeština]],MATCH(V76,tblTrans[ID],0),LangSelID)</f>
        <v>Ostatní zpracovatelský průmysl</v>
      </c>
      <c r="X76" s="26" t="str">
        <f t="shared" si="16"/>
        <v>C32 - Ostatní zpracovatelský průmysl</v>
      </c>
    </row>
    <row r="77" spans="3:26" x14ac:dyDescent="0.2">
      <c r="C77" s="31"/>
      <c r="D77" s="31"/>
      <c r="E77" s="32"/>
      <c r="F77" s="46" t="s">
        <v>158</v>
      </c>
      <c r="G77" s="46" t="s">
        <v>159</v>
      </c>
      <c r="H77" s="46" t="s">
        <v>29</v>
      </c>
      <c r="I77" s="32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11"/>
      <c r="U77" s="11"/>
      <c r="V77" s="26" t="s">
        <v>183</v>
      </c>
      <c r="W77" s="26" t="str">
        <f>INDEX(tblTrans[[English]:[Čeština]],MATCH(V77,tblTrans[ID],0),LangSelID)</f>
        <v>Opravy a instalace strojů a zařízení</v>
      </c>
      <c r="X77" s="26" t="str">
        <f t="shared" si="16"/>
        <v>C33 - Opravy a instalace strojů a zařízení</v>
      </c>
      <c r="Z77" s="11"/>
    </row>
    <row r="78" spans="3:26" x14ac:dyDescent="0.2">
      <c r="C78" s="31"/>
      <c r="D78" s="31"/>
      <c r="E78" s="32" t="s">
        <v>1</v>
      </c>
      <c r="F78" s="47">
        <f>S12/Y12</f>
        <v>0.9996683748169839</v>
      </c>
      <c r="G78" s="47">
        <f>S13/Y13</f>
        <v>1</v>
      </c>
      <c r="H78" s="47">
        <f>S19/Y19</f>
        <v>1</v>
      </c>
      <c r="I78" s="32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11"/>
      <c r="U78" s="11"/>
      <c r="V78" s="26" t="s">
        <v>184</v>
      </c>
      <c r="W78" s="26" t="str">
        <f>INDEX(tblTrans[[English]:[Čeština]],MATCH(V78,tblTrans[ID],0),LangSelID)</f>
        <v>Výroba a rozvod elektřiny, plynu, tepla a klimatizovaného vzduchu</v>
      </c>
      <c r="X78" s="26" t="str">
        <f t="shared" si="16"/>
        <v>D35 - Výroba a rozvod elektřiny, plynu, tepla a klimatizovaného vzduchu</v>
      </c>
      <c r="Z78" s="11"/>
    </row>
    <row r="79" spans="3:26" x14ac:dyDescent="0.2">
      <c r="C79" s="31"/>
      <c r="D79" s="31"/>
      <c r="E79" s="32"/>
      <c r="F79" s="47"/>
      <c r="G79" s="47"/>
      <c r="H79" s="47"/>
      <c r="I79" s="32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11"/>
      <c r="U79" s="11"/>
      <c r="V79" s="26" t="s">
        <v>185</v>
      </c>
      <c r="W79" s="26" t="str">
        <f>INDEX(tblTrans[[English]:[Čeština]],MATCH(V79,tblTrans[ID],0),LangSelID)</f>
        <v>Shromažďování, úprava a rozvod vody</v>
      </c>
      <c r="X79" s="26" t="str">
        <f t="shared" si="16"/>
        <v>E36 - Shromažďování, úprava a rozvod vody</v>
      </c>
      <c r="Z79" s="11"/>
    </row>
    <row r="80" spans="3:26" x14ac:dyDescent="0.2">
      <c r="C80" s="31"/>
      <c r="D80" s="31"/>
      <c r="E80" s="32"/>
      <c r="F80" s="32"/>
      <c r="G80" s="32"/>
      <c r="H80" s="32"/>
      <c r="I80" s="32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11"/>
      <c r="U80" s="11"/>
      <c r="V80" s="26" t="s">
        <v>186</v>
      </c>
      <c r="W80" s="26" t="str">
        <f>INDEX(tblTrans[[English]:[Čeština]],MATCH(V80,tblTrans[ID],0),LangSelID)</f>
        <v>Činnosti související s odpadními vodami</v>
      </c>
      <c r="X80" s="26" t="str">
        <f t="shared" si="16"/>
        <v>E37 - Činnosti související s odpadními vodami</v>
      </c>
      <c r="Z80" s="11"/>
    </row>
    <row r="81" spans="3:26" x14ac:dyDescent="0.2">
      <c r="C81" s="31"/>
      <c r="D81" s="31"/>
      <c r="E81" s="32"/>
      <c r="F81" s="32"/>
      <c r="G81" s="32"/>
      <c r="H81" s="32"/>
      <c r="I81" s="32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11"/>
      <c r="U81" s="11"/>
      <c r="V81" s="26" t="s">
        <v>187</v>
      </c>
      <c r="W81" s="26" t="str">
        <f>INDEX(tblTrans[[English]:[Čeština]],MATCH(V81,tblTrans[ID],0),LangSelID)</f>
        <v>Shromažďování, sběr a odstraňování odpadů, úprava odpadů k dalšímu využití</v>
      </c>
      <c r="X81" s="26" t="str">
        <f t="shared" si="16"/>
        <v>E38 - Shromažďování, sběr a odstraňování odpadů, úprava odpadů k dalšímu využití</v>
      </c>
      <c r="Z81" s="11"/>
    </row>
    <row r="82" spans="3:26" x14ac:dyDescent="0.2">
      <c r="C82" s="31"/>
      <c r="D82" s="31"/>
      <c r="E82" s="32" t="s">
        <v>189</v>
      </c>
      <c r="F82" s="32">
        <f>IF(F103=122," X ",F78)</f>
        <v>0.9996683748169839</v>
      </c>
      <c r="G82" s="32">
        <f>IF(F103=122," X ",G78)</f>
        <v>1</v>
      </c>
      <c r="H82" s="32">
        <f>IF(F103=122," X ",H78)</f>
        <v>1</v>
      </c>
      <c r="I82" s="32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11"/>
      <c r="U82" s="11"/>
      <c r="V82" s="26" t="s">
        <v>188</v>
      </c>
      <c r="W82" s="26" t="str">
        <f>INDEX(tblTrans[[English]:[Čeština]],MATCH(V82,tblTrans[ID],0),LangSelID)</f>
        <v>Sanace a jiné činnosti související s odpady</v>
      </c>
      <c r="X82" s="26" t="str">
        <f t="shared" si="16"/>
        <v>E39 - Sanace a jiné činnosti související s odpady</v>
      </c>
      <c r="Z82" s="11"/>
    </row>
    <row r="83" spans="3:26" x14ac:dyDescent="0.2">
      <c r="C83" s="68"/>
      <c r="D83" s="31"/>
      <c r="E83" s="32" t="s">
        <v>192</v>
      </c>
      <c r="F83" s="32">
        <f>IF(F103=122," X ",1-F78)</f>
        <v>3.3162518301610433E-4</v>
      </c>
      <c r="G83" s="32">
        <f>IF(F103=122," X ",1-G78)</f>
        <v>0</v>
      </c>
      <c r="H83" s="32">
        <f>IF(F103=122," X ",1-H78)</f>
        <v>0</v>
      </c>
      <c r="I83" s="32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11"/>
      <c r="U83" s="11"/>
      <c r="V83" s="11"/>
      <c r="W83" s="11"/>
      <c r="X83" s="11"/>
      <c r="Z83" s="11"/>
    </row>
    <row r="84" spans="3:26" x14ac:dyDescent="0.2">
      <c r="C84" s="31"/>
      <c r="D84" s="31"/>
      <c r="E84" s="26"/>
      <c r="F84" s="32"/>
      <c r="G84" s="32"/>
      <c r="H84" s="32"/>
      <c r="I84" s="32"/>
      <c r="J84" s="61"/>
      <c r="K84" s="31"/>
      <c r="L84" s="31"/>
      <c r="M84" s="31"/>
      <c r="N84" s="31"/>
      <c r="O84" s="31"/>
      <c r="P84" s="31"/>
      <c r="Q84" s="31"/>
      <c r="R84" s="31"/>
      <c r="S84" s="31"/>
      <c r="T84" s="11"/>
      <c r="U84" s="11"/>
      <c r="V84" s="11"/>
      <c r="W84" s="11"/>
      <c r="X84" s="11"/>
      <c r="Z84" s="11"/>
    </row>
    <row r="85" spans="3:26" x14ac:dyDescent="0.2">
      <c r="C85" s="31"/>
      <c r="D85" s="31"/>
      <c r="E85" s="32"/>
      <c r="F85" s="32"/>
      <c r="G85" s="32"/>
      <c r="H85" s="32"/>
      <c r="I85" s="32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11"/>
      <c r="U85" s="11"/>
      <c r="V85" s="11"/>
      <c r="W85" s="11"/>
      <c r="X85" s="11"/>
      <c r="Z85" s="11"/>
    </row>
    <row r="86" spans="3:26" x14ac:dyDescent="0.2">
      <c r="C86" s="31"/>
      <c r="D86" s="31"/>
      <c r="E86" s="32"/>
      <c r="F86" s="32"/>
      <c r="G86" s="32"/>
      <c r="H86" s="32"/>
      <c r="I86" s="32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11"/>
      <c r="U86" s="11"/>
      <c r="V86" s="11"/>
      <c r="W86" s="11"/>
      <c r="X86" s="11"/>
      <c r="Z86" s="11"/>
    </row>
    <row r="87" spans="3:26" hidden="1" x14ac:dyDescent="0.2">
      <c r="C87" s="31"/>
      <c r="D87" s="31"/>
      <c r="E87" s="32"/>
      <c r="F87" s="32"/>
      <c r="G87" s="32"/>
      <c r="H87" s="32"/>
      <c r="I87" s="32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11"/>
      <c r="U87" s="11"/>
      <c r="V87" s="11"/>
      <c r="W87" s="11"/>
      <c r="X87" s="11"/>
      <c r="Z87" s="11"/>
    </row>
    <row r="88" spans="3:26" hidden="1" x14ac:dyDescent="0.2">
      <c r="C88" s="31"/>
      <c r="D88" s="31"/>
      <c r="E88" s="32"/>
      <c r="F88" s="32"/>
      <c r="G88" s="32"/>
      <c r="H88" s="32"/>
      <c r="I88" s="32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11"/>
      <c r="U88" s="11"/>
      <c r="V88" s="11"/>
      <c r="W88" s="11"/>
      <c r="X88" s="11"/>
      <c r="Z88" s="11"/>
    </row>
    <row r="89" spans="3:26" hidden="1" x14ac:dyDescent="0.2">
      <c r="C89" s="11"/>
      <c r="D89" s="11"/>
      <c r="E89" s="26"/>
      <c r="F89" s="26"/>
      <c r="G89" s="26"/>
      <c r="H89" s="26"/>
      <c r="I89" s="26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Z89" s="11"/>
    </row>
    <row r="90" spans="3:26" hidden="1" x14ac:dyDescent="0.2">
      <c r="C90" s="11"/>
      <c r="D90" s="11"/>
      <c r="E90" s="26"/>
      <c r="F90" s="26"/>
      <c r="G90" s="26"/>
      <c r="H90" s="26"/>
      <c r="I90" s="26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</row>
    <row r="91" spans="3:26" hidden="1" x14ac:dyDescent="0.2">
      <c r="C91" s="11"/>
      <c r="D91" s="11"/>
      <c r="E91" s="26"/>
      <c r="F91" s="26"/>
      <c r="G91" s="26"/>
      <c r="H91" s="26"/>
      <c r="I91" s="26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</row>
    <row r="92" spans="3:26" hidden="1" x14ac:dyDescent="0.2">
      <c r="C92" s="11"/>
      <c r="D92" s="11"/>
      <c r="E92" s="26"/>
      <c r="F92" s="26"/>
      <c r="G92" s="26"/>
      <c r="H92" s="26"/>
      <c r="I92" s="26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</row>
    <row r="93" spans="3:26" hidden="1" x14ac:dyDescent="0.2">
      <c r="C93" s="11"/>
      <c r="D93" s="11"/>
      <c r="E93" s="26"/>
      <c r="F93" s="26"/>
      <c r="G93" s="26"/>
      <c r="H93" s="26"/>
      <c r="I93" s="26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</row>
    <row r="94" spans="3:26" hidden="1" x14ac:dyDescent="0.2">
      <c r="C94" s="11"/>
      <c r="D94" s="11"/>
      <c r="E94" s="26"/>
      <c r="F94" s="26"/>
      <c r="G94" s="26"/>
      <c r="H94" s="26"/>
      <c r="I94" s="26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</row>
    <row r="95" spans="3:26" hidden="1" x14ac:dyDescent="0.2">
      <c r="C95" s="11"/>
      <c r="D95" s="11"/>
      <c r="E95" s="26"/>
      <c r="F95" s="26"/>
      <c r="G95" s="26"/>
      <c r="H95" s="26"/>
      <c r="I95" s="26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</row>
    <row r="96" spans="3:26" hidden="1" x14ac:dyDescent="0.2">
      <c r="C96" s="11"/>
      <c r="D96" s="11"/>
      <c r="E96" s="26"/>
      <c r="F96" s="26"/>
      <c r="G96" s="26"/>
      <c r="H96" s="26"/>
      <c r="I96" s="26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</row>
    <row r="97" spans="3:39" hidden="1" x14ac:dyDescent="0.2">
      <c r="C97" s="11"/>
      <c r="D97" s="11"/>
      <c r="E97" s="26"/>
      <c r="F97" s="26"/>
      <c r="G97" s="26"/>
      <c r="H97" s="26"/>
      <c r="I97" s="26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</row>
    <row r="98" spans="3:39" hidden="1" x14ac:dyDescent="0.2">
      <c r="C98" s="11"/>
      <c r="D98" s="11"/>
      <c r="E98" s="26"/>
      <c r="F98" s="26"/>
      <c r="G98" s="26"/>
      <c r="H98" s="26"/>
      <c r="I98" s="26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</row>
    <row r="99" spans="3:39" hidden="1" x14ac:dyDescent="0.2">
      <c r="C99" s="11"/>
      <c r="D99" s="11"/>
      <c r="E99" s="26"/>
      <c r="F99" s="26"/>
      <c r="G99" s="26"/>
      <c r="H99" s="26"/>
      <c r="I99" s="26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</row>
    <row r="100" spans="3:39" hidden="1" x14ac:dyDescent="0.2">
      <c r="C100" s="11"/>
      <c r="D100" s="11"/>
      <c r="E100" s="26"/>
      <c r="F100" s="26"/>
      <c r="G100" s="26"/>
      <c r="H100" s="26"/>
      <c r="I100" s="26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</row>
    <row r="101" spans="3:39" hidden="1" x14ac:dyDescent="0.2">
      <c r="C101" s="11"/>
      <c r="D101" s="11"/>
      <c r="E101" s="26"/>
      <c r="F101" s="26"/>
      <c r="G101" s="26"/>
      <c r="H101" s="26"/>
      <c r="I101" s="26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</row>
    <row r="102" spans="3:39" hidden="1" x14ac:dyDescent="0.2">
      <c r="C102" s="11"/>
      <c r="D102" s="11"/>
      <c r="E102" s="26"/>
      <c r="F102" s="26"/>
      <c r="G102" s="26"/>
      <c r="H102" s="26"/>
      <c r="I102" s="26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</row>
    <row r="103" spans="3:39" hidden="1" x14ac:dyDescent="0.2">
      <c r="C103" s="11"/>
      <c r="D103" s="11"/>
      <c r="E103" s="26"/>
      <c r="F103" s="26">
        <f>IF(OR(F106+G106&gt;1,H106+K106&gt;1,I106+K106&gt;1,J106+K106&gt;1,L106+M106&gt;1,F106+G106+H106+I106+J106+L106+K106+M106+O106+N106&gt;5),122,0)</f>
        <v>0</v>
      </c>
      <c r="G103" s="26"/>
      <c r="H103" s="26"/>
      <c r="I103" s="26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</row>
    <row r="104" spans="3:39" hidden="1" x14ac:dyDescent="0.2">
      <c r="C104" s="11"/>
      <c r="D104" s="11"/>
      <c r="E104" s="26"/>
      <c r="F104" s="26"/>
      <c r="G104" s="26"/>
      <c r="H104" s="26"/>
      <c r="I104" s="26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</row>
    <row r="105" spans="3:39" hidden="1" x14ac:dyDescent="0.2">
      <c r="C105" s="11"/>
      <c r="D105" s="11"/>
      <c r="E105" s="26"/>
      <c r="F105" s="26" t="s">
        <v>222</v>
      </c>
      <c r="G105" s="26" t="s">
        <v>4</v>
      </c>
      <c r="H105" s="26" t="s">
        <v>219</v>
      </c>
      <c r="I105" s="26" t="s">
        <v>220</v>
      </c>
      <c r="J105" s="11" t="s">
        <v>221</v>
      </c>
      <c r="K105" s="11" t="s">
        <v>5</v>
      </c>
      <c r="L105" s="11" t="s">
        <v>223</v>
      </c>
      <c r="M105" s="11" t="s">
        <v>7</v>
      </c>
      <c r="N105" s="11" t="s">
        <v>213</v>
      </c>
      <c r="O105" s="11" t="s">
        <v>6</v>
      </c>
      <c r="P105" s="11"/>
      <c r="Q105" s="11"/>
      <c r="R105" s="11"/>
      <c r="S105" s="11"/>
      <c r="T105" s="11"/>
      <c r="U105" s="11"/>
    </row>
    <row r="106" spans="3:39" hidden="1" x14ac:dyDescent="0.2">
      <c r="C106" s="11"/>
      <c r="D106" s="11"/>
      <c r="E106" s="26"/>
      <c r="F106" s="26">
        <f>IF(COUNTIFS(E110:E145,"B0*"),1,0)</f>
        <v>0</v>
      </c>
      <c r="G106" s="26">
        <f>IF(COUNTIFS(E110:E145,"B"),1,0)</f>
        <v>0</v>
      </c>
      <c r="H106" s="26">
        <f>IF(COUNTIFS(E110:E145,"C1*"),1,0)</f>
        <v>0</v>
      </c>
      <c r="I106" s="26">
        <f>IF(COUNTIFS(E110:E145,"C2*"),1,0)</f>
        <v>0</v>
      </c>
      <c r="J106" s="11">
        <f>IF(COUNTIFS(E110:E145,"C3*"),1,0)</f>
        <v>0</v>
      </c>
      <c r="K106" s="11">
        <f>IF(COUNTIFS(E110:E145,"C"),1,0)</f>
        <v>0</v>
      </c>
      <c r="L106" s="11">
        <f>IF(COUNTIFS(E110:E145,"E3*"),1,0)</f>
        <v>0</v>
      </c>
      <c r="M106" s="11">
        <f>IF(COUNTIFS(E110:E145,"E"),1,0)</f>
        <v>0</v>
      </c>
      <c r="N106" s="11">
        <f>IF(COUNTIFS(E110:E145,"BCDE"),5,0)</f>
        <v>5</v>
      </c>
      <c r="O106" s="11">
        <f>IF(COUNTIFS(E110:E145,"D"),1,0)</f>
        <v>0</v>
      </c>
      <c r="P106" s="11"/>
      <c r="Q106" s="11"/>
      <c r="R106" s="11"/>
    </row>
    <row r="107" spans="3:39" ht="15" hidden="1" x14ac:dyDescent="0.25">
      <c r="C107" s="11"/>
      <c r="D107" s="11"/>
      <c r="E107" s="66"/>
      <c r="F107" s="66"/>
      <c r="G107" s="49"/>
      <c r="H107" s="49"/>
      <c r="I107" s="49"/>
      <c r="J107" s="52"/>
      <c r="K107" s="52"/>
      <c r="L107" s="52"/>
      <c r="M107" s="52"/>
      <c r="N107" s="52"/>
      <c r="O107" s="52"/>
      <c r="P107" s="52"/>
      <c r="Q107" s="52"/>
      <c r="R107" s="52"/>
      <c r="S107" s="49"/>
      <c r="T107" s="50"/>
      <c r="U107" s="50"/>
      <c r="V107" s="50"/>
      <c r="W107" s="50"/>
      <c r="X107" s="50"/>
      <c r="Y107" s="62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0"/>
      <c r="AK107" s="50"/>
      <c r="AL107" s="50"/>
      <c r="AM107" s="50"/>
    </row>
    <row r="108" spans="3:39" hidden="1" x14ac:dyDescent="0.2">
      <c r="C108" s="11"/>
      <c r="D108" s="11"/>
      <c r="E108" s="51"/>
      <c r="F108" s="26"/>
      <c r="G108" s="26"/>
      <c r="H108" s="26"/>
      <c r="I108" s="26"/>
      <c r="J108" s="11"/>
      <c r="K108" s="11"/>
      <c r="L108" s="11"/>
      <c r="M108" s="11"/>
      <c r="N108" s="11"/>
      <c r="O108" s="11"/>
      <c r="P108" s="11"/>
      <c r="Q108" s="11"/>
      <c r="R108" s="11"/>
    </row>
    <row r="109" spans="3:39" ht="15" hidden="1" x14ac:dyDescent="0.25">
      <c r="C109" s="11"/>
      <c r="D109" s="11"/>
      <c r="E109" s="72" t="s">
        <v>2</v>
      </c>
      <c r="F109" s="9"/>
      <c r="G109" s="9"/>
      <c r="H109" s="9"/>
      <c r="I109" s="9"/>
      <c r="J109" s="63"/>
      <c r="K109" s="63"/>
      <c r="L109" s="63"/>
      <c r="M109" s="63"/>
      <c r="N109" s="63"/>
      <c r="O109" s="63"/>
      <c r="P109" s="63"/>
      <c r="Q109" s="63"/>
      <c r="R109" s="63"/>
      <c r="S109" s="8"/>
    </row>
    <row r="110" spans="3:39" ht="15" hidden="1" x14ac:dyDescent="0.25">
      <c r="C110" s="11"/>
      <c r="D110" s="11"/>
      <c r="E110" s="72" t="s">
        <v>213</v>
      </c>
      <c r="F110" s="9"/>
      <c r="G110" s="9"/>
      <c r="H110" s="9"/>
      <c r="I110" s="9"/>
      <c r="J110" s="63"/>
      <c r="K110" s="63"/>
      <c r="L110" s="63"/>
      <c r="M110" s="63"/>
      <c r="N110" s="63"/>
      <c r="O110" s="63"/>
      <c r="P110" s="63"/>
      <c r="Q110" s="63"/>
      <c r="R110" s="63"/>
      <c r="S110" s="8"/>
    </row>
    <row r="111" spans="3:39" ht="15" hidden="1" x14ac:dyDescent="0.25">
      <c r="C111" s="11"/>
      <c r="D111" s="11"/>
      <c r="E111" s="72" t="s">
        <v>218</v>
      </c>
      <c r="F111" s="9"/>
      <c r="G111" s="9"/>
      <c r="H111" s="9"/>
      <c r="I111" s="9"/>
      <c r="J111" s="63"/>
      <c r="K111" s="63"/>
      <c r="L111" s="63"/>
      <c r="M111" s="63"/>
      <c r="N111" s="63"/>
      <c r="O111" s="63"/>
      <c r="P111" s="63"/>
      <c r="Q111" s="63"/>
      <c r="R111" s="63"/>
      <c r="S111" s="8"/>
    </row>
    <row r="112" spans="3:39" ht="15" hidden="1" x14ac:dyDescent="0.25">
      <c r="C112" s="11"/>
      <c r="D112" s="11"/>
      <c r="E112"/>
      <c r="F112" s="9"/>
      <c r="G112" s="9"/>
      <c r="H112" s="9"/>
      <c r="I112" s="9"/>
      <c r="J112" s="63"/>
      <c r="K112" s="63"/>
      <c r="L112" s="63"/>
      <c r="M112" s="63"/>
      <c r="N112" s="63"/>
      <c r="O112" s="63"/>
      <c r="P112" s="63"/>
      <c r="Q112" s="63"/>
      <c r="R112" s="63"/>
      <c r="S112" s="8"/>
    </row>
    <row r="113" spans="3:19" ht="15" hidden="1" x14ac:dyDescent="0.25">
      <c r="C113" s="11"/>
      <c r="D113" s="11"/>
      <c r="E113"/>
      <c r="F113" s="9"/>
      <c r="G113" s="9"/>
      <c r="H113" s="9"/>
      <c r="I113" s="9"/>
      <c r="J113" s="63"/>
      <c r="K113" s="63"/>
      <c r="L113" s="63"/>
      <c r="M113" s="63"/>
      <c r="N113" s="63"/>
      <c r="O113" s="63"/>
      <c r="P113" s="63"/>
      <c r="Q113" s="63"/>
      <c r="R113" s="63"/>
      <c r="S113" s="8"/>
    </row>
    <row r="114" spans="3:19" ht="15" hidden="1" x14ac:dyDescent="0.25">
      <c r="C114" s="11"/>
      <c r="D114" s="11"/>
      <c r="E114"/>
      <c r="F114" s="9"/>
      <c r="G114" s="9"/>
      <c r="H114" s="9"/>
      <c r="I114" s="9"/>
      <c r="J114" s="63"/>
      <c r="K114" s="63"/>
      <c r="L114" s="63"/>
      <c r="M114" s="63"/>
      <c r="N114" s="63"/>
      <c r="O114" s="63"/>
      <c r="P114" s="63"/>
      <c r="Q114" s="63"/>
      <c r="R114" s="63"/>
      <c r="S114" s="8"/>
    </row>
    <row r="115" spans="3:19" ht="15" hidden="1" x14ac:dyDescent="0.25">
      <c r="C115" s="11"/>
      <c r="D115" s="11"/>
      <c r="E115"/>
      <c r="F115" s="9"/>
      <c r="G115" s="9"/>
      <c r="H115" s="9"/>
      <c r="I115" s="9"/>
      <c r="J115" s="63"/>
      <c r="K115" s="63"/>
      <c r="L115" s="63"/>
      <c r="M115" s="63"/>
      <c r="N115" s="63"/>
      <c r="O115" s="63"/>
      <c r="P115" s="63"/>
      <c r="Q115" s="63"/>
      <c r="R115" s="63"/>
      <c r="S115" s="8"/>
    </row>
    <row r="116" spans="3:19" ht="15" hidden="1" x14ac:dyDescent="0.25">
      <c r="C116" s="11"/>
      <c r="D116" s="11"/>
      <c r="E116"/>
      <c r="F116" s="9"/>
      <c r="G116" s="9"/>
      <c r="H116" s="9"/>
      <c r="I116" s="9"/>
      <c r="J116" s="63"/>
      <c r="K116" s="63"/>
      <c r="L116" s="63"/>
      <c r="M116" s="63"/>
      <c r="N116" s="63"/>
      <c r="O116" s="63"/>
      <c r="P116" s="63"/>
      <c r="Q116" s="63"/>
      <c r="R116" s="63"/>
      <c r="S116" s="8"/>
    </row>
    <row r="117" spans="3:19" ht="15" hidden="1" x14ac:dyDescent="0.25">
      <c r="C117" s="11"/>
      <c r="D117" s="11"/>
      <c r="E117"/>
      <c r="F117" s="9"/>
      <c r="G117" s="9"/>
      <c r="H117" s="9"/>
      <c r="I117" s="9"/>
      <c r="J117" s="63"/>
      <c r="K117" s="63"/>
      <c r="L117" s="63"/>
      <c r="M117" s="63"/>
      <c r="N117" s="63"/>
      <c r="O117" s="63"/>
      <c r="P117" s="63"/>
      <c r="Q117" s="63"/>
      <c r="R117" s="63"/>
      <c r="S117" s="8"/>
    </row>
    <row r="118" spans="3:19" ht="15" hidden="1" x14ac:dyDescent="0.25">
      <c r="C118" s="11"/>
      <c r="D118" s="11"/>
      <c r="E118"/>
      <c r="F118" s="9"/>
      <c r="G118" s="9"/>
      <c r="H118" s="9"/>
      <c r="I118" s="9"/>
      <c r="J118" s="63"/>
      <c r="K118" s="63"/>
      <c r="L118" s="63"/>
      <c r="M118" s="63"/>
      <c r="N118" s="63"/>
      <c r="O118" s="63"/>
      <c r="P118" s="63"/>
      <c r="Q118" s="63"/>
      <c r="R118" s="63"/>
      <c r="S118" s="8"/>
    </row>
    <row r="119" spans="3:19" ht="15" hidden="1" x14ac:dyDescent="0.25">
      <c r="C119" s="11"/>
      <c r="D119" s="11"/>
      <c r="E119"/>
      <c r="F119" s="9"/>
      <c r="G119" s="9"/>
      <c r="H119" s="9"/>
      <c r="I119" s="9"/>
      <c r="J119" s="63"/>
      <c r="K119" s="63"/>
      <c r="L119" s="63"/>
      <c r="M119" s="63"/>
      <c r="N119" s="63"/>
      <c r="O119" s="63"/>
      <c r="P119" s="63"/>
      <c r="Q119" s="63"/>
      <c r="R119" s="63"/>
      <c r="S119" s="8"/>
    </row>
    <row r="120" spans="3:19" ht="15" hidden="1" x14ac:dyDescent="0.25">
      <c r="C120" s="11"/>
      <c r="D120" s="11"/>
      <c r="E120"/>
      <c r="F120" s="9"/>
      <c r="G120" s="9"/>
      <c r="H120" s="9"/>
      <c r="I120" s="9"/>
      <c r="J120" s="63"/>
      <c r="K120" s="63"/>
      <c r="L120" s="63"/>
      <c r="M120" s="63"/>
      <c r="N120" s="63"/>
      <c r="O120" s="63"/>
      <c r="P120" s="63"/>
      <c r="Q120" s="63"/>
      <c r="R120" s="63"/>
      <c r="S120" s="8"/>
    </row>
    <row r="121" spans="3:19" ht="15" hidden="1" x14ac:dyDescent="0.25">
      <c r="C121" s="11"/>
      <c r="D121" s="11"/>
      <c r="E121"/>
      <c r="F121" s="9"/>
      <c r="G121" s="9"/>
      <c r="H121" s="9"/>
      <c r="I121" s="9"/>
      <c r="J121" s="63"/>
      <c r="K121" s="63"/>
      <c r="L121" s="63"/>
      <c r="M121" s="63"/>
      <c r="N121" s="63"/>
      <c r="O121" s="63"/>
      <c r="P121" s="63"/>
      <c r="Q121" s="63"/>
      <c r="R121" s="63"/>
      <c r="S121" s="8"/>
    </row>
    <row r="122" spans="3:19" ht="15" hidden="1" x14ac:dyDescent="0.25">
      <c r="C122" s="11"/>
      <c r="D122" s="11"/>
      <c r="E122"/>
      <c r="F122" s="9"/>
      <c r="G122" s="9"/>
      <c r="H122" s="9"/>
      <c r="I122" s="9"/>
      <c r="J122" s="63"/>
      <c r="K122" s="63"/>
      <c r="L122" s="63"/>
      <c r="M122" s="63"/>
      <c r="N122" s="63"/>
      <c r="O122" s="63"/>
      <c r="P122" s="63"/>
      <c r="Q122" s="63"/>
      <c r="R122" s="63"/>
      <c r="S122" s="8"/>
    </row>
    <row r="123" spans="3:19" ht="15" hidden="1" x14ac:dyDescent="0.25">
      <c r="C123" s="11"/>
      <c r="D123" s="11"/>
      <c r="E123"/>
      <c r="F123" s="26"/>
      <c r="G123" s="26"/>
      <c r="H123" s="26"/>
      <c r="I123" s="26"/>
      <c r="J123" s="11"/>
      <c r="K123" s="11"/>
      <c r="L123" s="11"/>
      <c r="M123" s="11"/>
      <c r="N123" s="11"/>
      <c r="O123" s="11"/>
      <c r="P123" s="11"/>
      <c r="Q123" s="11"/>
      <c r="R123" s="11"/>
    </row>
    <row r="124" spans="3:19" ht="15" hidden="1" x14ac:dyDescent="0.25">
      <c r="C124" s="11"/>
      <c r="D124" s="11"/>
      <c r="E124"/>
      <c r="F124" s="26"/>
      <c r="G124" s="26"/>
      <c r="H124" s="26"/>
      <c r="I124" s="26"/>
      <c r="J124" s="11"/>
      <c r="K124" s="11"/>
      <c r="L124" s="11"/>
      <c r="M124" s="11"/>
      <c r="N124" s="11"/>
      <c r="O124" s="11"/>
      <c r="P124" s="11"/>
      <c r="Q124" s="11"/>
      <c r="R124" s="11"/>
    </row>
    <row r="125" spans="3:19" ht="15" hidden="1" x14ac:dyDescent="0.25">
      <c r="C125" s="11"/>
      <c r="D125" s="11"/>
      <c r="E125"/>
      <c r="F125" s="26"/>
      <c r="G125" s="26"/>
      <c r="H125" s="26"/>
      <c r="I125" s="26"/>
      <c r="J125" s="11"/>
      <c r="K125" s="11"/>
      <c r="L125" s="11"/>
      <c r="M125" s="11"/>
      <c r="N125" s="11"/>
      <c r="O125" s="11"/>
      <c r="P125" s="11"/>
      <c r="Q125" s="11"/>
      <c r="R125" s="11"/>
    </row>
    <row r="126" spans="3:19" ht="15" hidden="1" x14ac:dyDescent="0.25">
      <c r="C126" s="11"/>
      <c r="D126" s="11"/>
      <c r="E126"/>
      <c r="F126" s="26"/>
      <c r="G126" s="26"/>
      <c r="H126" s="26"/>
      <c r="I126" s="26"/>
      <c r="J126" s="11"/>
      <c r="K126" s="11"/>
      <c r="L126" s="11"/>
      <c r="M126" s="11"/>
      <c r="N126" s="11"/>
      <c r="O126" s="11"/>
      <c r="P126" s="11"/>
      <c r="Q126" s="11"/>
      <c r="R126" s="11"/>
    </row>
    <row r="127" spans="3:19" ht="15" hidden="1" x14ac:dyDescent="0.25">
      <c r="C127" s="11"/>
      <c r="D127" s="11"/>
      <c r="E127"/>
      <c r="F127" s="26"/>
      <c r="G127" s="26"/>
      <c r="H127" s="26"/>
      <c r="I127" s="26"/>
      <c r="J127" s="11"/>
      <c r="K127" s="11"/>
      <c r="L127" s="11"/>
      <c r="M127" s="11"/>
      <c r="N127" s="11"/>
      <c r="O127" s="11"/>
      <c r="P127" s="11"/>
      <c r="Q127" s="11"/>
      <c r="R127" s="11"/>
    </row>
    <row r="128" spans="3:19" ht="15" hidden="1" x14ac:dyDescent="0.25">
      <c r="C128" s="11"/>
      <c r="D128" s="11"/>
      <c r="E128"/>
      <c r="F128" s="26"/>
      <c r="G128" s="26"/>
      <c r="H128" s="26"/>
      <c r="I128" s="26"/>
      <c r="J128" s="11"/>
      <c r="K128" s="11"/>
      <c r="L128" s="11"/>
      <c r="M128" s="11"/>
      <c r="N128" s="11"/>
      <c r="O128" s="11"/>
      <c r="P128" s="11"/>
      <c r="Q128" s="11"/>
      <c r="R128" s="11"/>
    </row>
    <row r="129" spans="3:18" ht="15" hidden="1" x14ac:dyDescent="0.25">
      <c r="C129" s="11"/>
      <c r="D129" s="11"/>
      <c r="E129"/>
      <c r="F129" s="26"/>
      <c r="G129" s="26"/>
      <c r="H129" s="26"/>
      <c r="I129" s="26"/>
      <c r="J129" s="11"/>
      <c r="K129" s="11"/>
      <c r="L129" s="11"/>
      <c r="M129" s="11"/>
      <c r="N129" s="11"/>
      <c r="O129" s="11"/>
      <c r="P129" s="11"/>
      <c r="Q129" s="11"/>
      <c r="R129" s="11"/>
    </row>
    <row r="130" spans="3:18" ht="15" hidden="1" x14ac:dyDescent="0.25">
      <c r="C130" s="11"/>
      <c r="D130" s="11"/>
      <c r="E130"/>
      <c r="F130" s="26"/>
      <c r="G130" s="26"/>
      <c r="H130" s="26"/>
      <c r="I130" s="26"/>
      <c r="J130" s="11"/>
      <c r="K130" s="11"/>
      <c r="L130" s="11"/>
      <c r="M130" s="11"/>
      <c r="N130" s="11"/>
      <c r="O130" s="11"/>
      <c r="P130" s="11"/>
      <c r="Q130" s="11"/>
      <c r="R130" s="11"/>
    </row>
    <row r="131" spans="3:18" ht="15" hidden="1" x14ac:dyDescent="0.25">
      <c r="C131" s="11"/>
      <c r="D131" s="11"/>
      <c r="E131"/>
      <c r="F131" s="26"/>
      <c r="G131" s="26"/>
      <c r="H131" s="26"/>
      <c r="I131" s="26"/>
      <c r="J131" s="11"/>
      <c r="K131" s="11"/>
      <c r="L131" s="11"/>
      <c r="M131" s="11"/>
      <c r="N131" s="11"/>
      <c r="O131" s="11"/>
      <c r="P131" s="11"/>
      <c r="Q131" s="11"/>
      <c r="R131" s="11"/>
    </row>
    <row r="132" spans="3:18" ht="15" hidden="1" x14ac:dyDescent="0.25">
      <c r="C132" s="11"/>
      <c r="D132" s="11"/>
      <c r="E132"/>
      <c r="F132" s="26"/>
      <c r="G132" s="26"/>
      <c r="H132" s="26"/>
      <c r="I132" s="26"/>
      <c r="J132" s="11"/>
      <c r="K132" s="11"/>
      <c r="L132" s="11"/>
      <c r="M132" s="11"/>
      <c r="N132" s="11"/>
      <c r="O132" s="11"/>
      <c r="P132" s="11"/>
      <c r="Q132" s="11"/>
      <c r="R132" s="11"/>
    </row>
    <row r="133" spans="3:18" ht="15" hidden="1" x14ac:dyDescent="0.25">
      <c r="C133" s="11"/>
      <c r="D133" s="11"/>
      <c r="E133"/>
      <c r="F133" s="26"/>
      <c r="G133" s="26"/>
      <c r="H133" s="26"/>
      <c r="I133" s="26"/>
      <c r="J133" s="11"/>
      <c r="K133" s="11"/>
      <c r="L133" s="11"/>
      <c r="M133" s="11"/>
      <c r="N133" s="11"/>
      <c r="O133" s="11"/>
      <c r="P133" s="11"/>
      <c r="Q133" s="11"/>
      <c r="R133" s="11"/>
    </row>
    <row r="134" spans="3:18" ht="15" hidden="1" x14ac:dyDescent="0.25">
      <c r="C134" s="11"/>
      <c r="D134" s="11"/>
      <c r="E134"/>
      <c r="F134" s="26"/>
      <c r="G134" s="26"/>
      <c r="H134" s="26"/>
      <c r="I134" s="26"/>
      <c r="J134" s="11"/>
      <c r="K134" s="11"/>
      <c r="L134" s="11"/>
      <c r="M134" s="11"/>
      <c r="N134" s="11"/>
      <c r="O134" s="11"/>
      <c r="P134" s="11"/>
      <c r="Q134" s="11"/>
      <c r="R134" s="11"/>
    </row>
    <row r="135" spans="3:18" ht="15" hidden="1" x14ac:dyDescent="0.25">
      <c r="C135" s="11"/>
      <c r="D135" s="11"/>
      <c r="E135"/>
      <c r="F135" s="26"/>
      <c r="G135" s="26"/>
      <c r="H135" s="26"/>
      <c r="I135" s="26"/>
      <c r="J135" s="11"/>
      <c r="K135" s="11"/>
      <c r="L135" s="11"/>
      <c r="M135" s="11"/>
      <c r="N135" s="11"/>
      <c r="O135" s="11"/>
      <c r="P135" s="11"/>
      <c r="Q135" s="11"/>
      <c r="R135" s="11"/>
    </row>
    <row r="136" spans="3:18" ht="15" hidden="1" x14ac:dyDescent="0.25">
      <c r="C136" s="11"/>
      <c r="D136" s="11"/>
      <c r="E136"/>
      <c r="F136" s="26"/>
      <c r="G136" s="26"/>
      <c r="H136" s="26"/>
      <c r="I136" s="26"/>
      <c r="J136" s="11"/>
      <c r="K136" s="11"/>
      <c r="L136" s="11"/>
      <c r="M136" s="11"/>
      <c r="N136" s="11"/>
      <c r="O136" s="11"/>
      <c r="P136" s="11"/>
      <c r="Q136" s="11"/>
      <c r="R136" s="11"/>
    </row>
    <row r="137" spans="3:18" ht="15" hidden="1" x14ac:dyDescent="0.25">
      <c r="C137" s="11"/>
      <c r="D137" s="11"/>
      <c r="E137"/>
      <c r="F137" s="26"/>
      <c r="G137" s="26"/>
      <c r="H137" s="26"/>
      <c r="I137" s="26"/>
      <c r="J137" s="11"/>
      <c r="K137" s="11"/>
      <c r="L137" s="11"/>
      <c r="M137" s="11"/>
      <c r="N137" s="11"/>
      <c r="O137" s="11"/>
      <c r="P137" s="11"/>
      <c r="Q137" s="11"/>
      <c r="R137" s="11"/>
    </row>
    <row r="138" spans="3:18" ht="15" hidden="1" x14ac:dyDescent="0.25">
      <c r="C138" s="11"/>
      <c r="D138" s="11"/>
      <c r="E138"/>
      <c r="F138" s="26"/>
      <c r="G138" s="26"/>
      <c r="H138" s="26"/>
      <c r="I138" s="26"/>
      <c r="J138" s="11"/>
      <c r="K138" s="11"/>
      <c r="L138" s="11"/>
      <c r="M138" s="11"/>
      <c r="N138" s="11"/>
      <c r="O138" s="11"/>
      <c r="P138" s="11"/>
      <c r="Q138" s="11"/>
      <c r="R138" s="11"/>
    </row>
    <row r="139" spans="3:18" ht="15" hidden="1" x14ac:dyDescent="0.25">
      <c r="C139" s="11"/>
      <c r="D139" s="11"/>
      <c r="E139"/>
      <c r="F139" s="26"/>
      <c r="G139" s="26"/>
      <c r="H139" s="26"/>
      <c r="I139" s="26"/>
      <c r="J139" s="11"/>
      <c r="K139" s="11"/>
      <c r="L139" s="11"/>
      <c r="M139" s="11"/>
      <c r="N139" s="11"/>
      <c r="O139" s="11"/>
      <c r="P139" s="11"/>
      <c r="Q139" s="11"/>
      <c r="R139" s="11"/>
    </row>
    <row r="140" spans="3:18" ht="15" hidden="1" x14ac:dyDescent="0.25">
      <c r="C140" s="11"/>
      <c r="D140" s="11"/>
      <c r="E140"/>
      <c r="F140" s="26"/>
      <c r="G140" s="26"/>
      <c r="H140" s="26"/>
      <c r="I140" s="26"/>
      <c r="J140" s="11"/>
      <c r="K140" s="11"/>
      <c r="L140" s="11"/>
      <c r="M140" s="11"/>
      <c r="N140" s="11"/>
      <c r="O140" s="11"/>
      <c r="P140" s="11"/>
      <c r="Q140" s="11"/>
      <c r="R140" s="11"/>
    </row>
    <row r="141" spans="3:18" ht="15" hidden="1" x14ac:dyDescent="0.25">
      <c r="C141" s="11"/>
      <c r="D141" s="11"/>
      <c r="E141"/>
      <c r="F141" s="26"/>
      <c r="G141" s="26"/>
      <c r="H141" s="26"/>
      <c r="I141" s="26"/>
      <c r="J141" s="11"/>
      <c r="K141" s="11"/>
      <c r="L141" s="11"/>
      <c r="M141" s="11"/>
      <c r="N141" s="11"/>
      <c r="O141" s="11"/>
      <c r="P141" s="11"/>
      <c r="Q141" s="11"/>
      <c r="R141" s="11"/>
    </row>
    <row r="142" spans="3:18" ht="15" hidden="1" x14ac:dyDescent="0.25">
      <c r="C142" s="11"/>
      <c r="D142" s="11"/>
      <c r="E142"/>
      <c r="F142" s="26"/>
      <c r="G142" s="26"/>
      <c r="H142" s="26"/>
      <c r="I142" s="26"/>
      <c r="J142" s="11"/>
      <c r="K142" s="11"/>
      <c r="L142" s="11"/>
      <c r="M142" s="11"/>
      <c r="N142" s="11"/>
      <c r="O142" s="11"/>
      <c r="P142" s="11"/>
      <c r="Q142" s="11"/>
      <c r="R142" s="11"/>
    </row>
    <row r="143" spans="3:18" ht="15" hidden="1" x14ac:dyDescent="0.25">
      <c r="C143" s="11"/>
      <c r="D143" s="11"/>
      <c r="E143"/>
      <c r="F143" s="26"/>
      <c r="G143" s="26"/>
      <c r="H143" s="26"/>
      <c r="I143" s="26"/>
      <c r="J143" s="11"/>
      <c r="K143" s="11"/>
      <c r="L143" s="11"/>
      <c r="M143" s="11"/>
      <c r="N143" s="11"/>
      <c r="O143" s="11"/>
      <c r="P143" s="11"/>
      <c r="Q143" s="11"/>
      <c r="R143" s="11"/>
    </row>
    <row r="144" spans="3:18" ht="15" hidden="1" x14ac:dyDescent="0.25">
      <c r="C144" s="11"/>
      <c r="D144" s="11"/>
      <c r="E144"/>
      <c r="F144" s="26"/>
      <c r="G144" s="26"/>
      <c r="H144" s="26"/>
      <c r="I144" s="26"/>
      <c r="J144" s="11"/>
      <c r="K144" s="11"/>
      <c r="L144" s="11"/>
      <c r="M144" s="11"/>
      <c r="N144" s="11"/>
      <c r="O144" s="11"/>
      <c r="P144" s="11"/>
      <c r="Q144" s="11"/>
      <c r="R144" s="11"/>
    </row>
    <row r="145" spans="3:18" ht="15" hidden="1" x14ac:dyDescent="0.25">
      <c r="C145" s="11"/>
      <c r="D145" s="11"/>
      <c r="E145"/>
      <c r="F145" s="26"/>
      <c r="G145" s="26"/>
      <c r="H145" s="26"/>
      <c r="I145" s="26"/>
      <c r="J145" s="11"/>
      <c r="K145" s="11"/>
      <c r="L145" s="11"/>
      <c r="M145" s="11"/>
      <c r="N145" s="11"/>
      <c r="O145" s="11"/>
      <c r="P145" s="11"/>
      <c r="Q145" s="11"/>
      <c r="R145" s="11"/>
    </row>
    <row r="146" spans="3:18" ht="15" hidden="1" x14ac:dyDescent="0.25">
      <c r="C146" s="11"/>
      <c r="D146" s="11"/>
      <c r="E146" s="66"/>
      <c r="F146" s="26"/>
      <c r="G146" s="26"/>
      <c r="H146" s="26"/>
      <c r="I146" s="26"/>
      <c r="J146" s="11"/>
      <c r="K146" s="11"/>
      <c r="L146" s="11"/>
      <c r="M146" s="11"/>
      <c r="N146" s="11"/>
      <c r="O146" s="11"/>
      <c r="P146" s="11"/>
      <c r="Q146" s="11"/>
      <c r="R146" s="11"/>
    </row>
    <row r="147" spans="3:18" hidden="1" x14ac:dyDescent="0.2">
      <c r="C147" s="11"/>
      <c r="D147" s="11"/>
      <c r="E147" s="51"/>
      <c r="F147" s="26"/>
      <c r="G147" s="26"/>
      <c r="H147" s="26"/>
      <c r="I147" s="26"/>
      <c r="J147" s="11"/>
      <c r="K147" s="11"/>
      <c r="L147" s="11"/>
      <c r="M147" s="11"/>
      <c r="N147" s="11"/>
      <c r="O147" s="11"/>
      <c r="P147" s="11"/>
      <c r="Q147" s="11"/>
      <c r="R147" s="11"/>
    </row>
    <row r="148" spans="3:18" hidden="1" x14ac:dyDescent="0.2">
      <c r="C148" s="11"/>
      <c r="D148" s="11"/>
      <c r="E148" s="51"/>
      <c r="F148" s="26"/>
      <c r="G148" s="26"/>
      <c r="H148" s="26"/>
      <c r="I148" s="26"/>
      <c r="J148" s="11"/>
      <c r="K148" s="11"/>
      <c r="L148" s="11"/>
      <c r="M148" s="11"/>
      <c r="N148" s="11"/>
      <c r="O148" s="11"/>
      <c r="P148" s="11"/>
      <c r="Q148" s="11"/>
      <c r="R148" s="11"/>
    </row>
    <row r="149" spans="3:18" hidden="1" x14ac:dyDescent="0.2">
      <c r="C149" s="11"/>
      <c r="D149" s="11"/>
      <c r="E149" s="51"/>
      <c r="F149" s="26"/>
      <c r="G149" s="26"/>
      <c r="H149" s="26"/>
      <c r="I149" s="26"/>
      <c r="J149" s="11"/>
      <c r="K149" s="11"/>
      <c r="L149" s="11"/>
      <c r="M149" s="11"/>
      <c r="N149" s="11"/>
      <c r="O149" s="11"/>
      <c r="P149" s="11"/>
      <c r="Q149" s="11"/>
      <c r="R149" s="11"/>
    </row>
    <row r="150" spans="3:18" hidden="1" x14ac:dyDescent="0.2">
      <c r="C150" s="11"/>
      <c r="D150" s="11"/>
      <c r="E150" s="51"/>
      <c r="F150" s="26"/>
      <c r="G150" s="26"/>
      <c r="H150" s="26"/>
      <c r="I150" s="26"/>
      <c r="J150" s="11"/>
      <c r="K150" s="11"/>
      <c r="L150" s="11"/>
      <c r="M150" s="11"/>
      <c r="N150" s="11"/>
      <c r="O150" s="11"/>
      <c r="P150" s="11"/>
      <c r="Q150" s="11"/>
      <c r="R150" s="11"/>
    </row>
    <row r="151" spans="3:18" hidden="1" x14ac:dyDescent="0.2">
      <c r="C151" s="11"/>
      <c r="D151" s="11"/>
      <c r="E151" s="26"/>
      <c r="F151" s="26"/>
      <c r="G151" s="26"/>
      <c r="H151" s="26"/>
      <c r="I151" s="26"/>
      <c r="J151" s="11"/>
      <c r="K151" s="11"/>
      <c r="L151" s="11"/>
      <c r="M151" s="11"/>
      <c r="N151" s="11"/>
      <c r="O151" s="11"/>
      <c r="P151" s="11"/>
      <c r="Q151" s="11"/>
      <c r="R151" s="11"/>
    </row>
    <row r="152" spans="3:18" hidden="1" x14ac:dyDescent="0.2">
      <c r="C152" s="11"/>
      <c r="D152" s="11"/>
      <c r="E152" s="26"/>
      <c r="F152" s="26"/>
      <c r="G152" s="26"/>
      <c r="H152" s="26"/>
      <c r="I152" s="26"/>
      <c r="J152" s="11"/>
      <c r="K152" s="11"/>
      <c r="L152" s="11"/>
      <c r="M152" s="11"/>
      <c r="N152" s="11"/>
      <c r="O152" s="11"/>
      <c r="P152" s="11"/>
      <c r="Q152" s="11"/>
      <c r="R152" s="11"/>
    </row>
    <row r="153" spans="3:18" hidden="1" x14ac:dyDescent="0.2">
      <c r="C153" s="11"/>
      <c r="D153" s="11"/>
      <c r="E153" s="26"/>
      <c r="F153" s="26"/>
      <c r="G153" s="26"/>
      <c r="H153" s="26"/>
      <c r="I153" s="26"/>
      <c r="J153" s="11"/>
      <c r="K153" s="11"/>
      <c r="L153" s="11"/>
      <c r="M153" s="11"/>
      <c r="N153" s="11"/>
      <c r="O153" s="11"/>
      <c r="P153" s="11"/>
      <c r="Q153" s="11"/>
      <c r="R153" s="11"/>
    </row>
    <row r="154" spans="3:18" hidden="1" x14ac:dyDescent="0.2">
      <c r="C154" s="11"/>
      <c r="D154" s="11"/>
      <c r="E154" s="26"/>
      <c r="F154" s="26"/>
      <c r="G154" s="26"/>
      <c r="H154" s="26"/>
      <c r="I154" s="26"/>
      <c r="J154" s="11"/>
      <c r="K154" s="11"/>
      <c r="L154" s="11"/>
      <c r="M154" s="11"/>
      <c r="N154" s="11"/>
      <c r="O154" s="11"/>
      <c r="P154" s="11"/>
      <c r="Q154" s="11"/>
      <c r="R154" s="11"/>
    </row>
    <row r="155" spans="3:18" hidden="1" x14ac:dyDescent="0.2">
      <c r="C155" s="11"/>
      <c r="D155" s="11"/>
      <c r="E155" s="26"/>
      <c r="F155" s="26"/>
      <c r="G155" s="26"/>
      <c r="H155" s="26"/>
      <c r="I155" s="26"/>
      <c r="J155" s="11"/>
      <c r="K155" s="11"/>
      <c r="L155" s="11"/>
      <c r="M155" s="11"/>
      <c r="N155" s="11"/>
      <c r="O155" s="11"/>
      <c r="P155" s="11"/>
      <c r="Q155" s="11"/>
      <c r="R155" s="11"/>
    </row>
    <row r="156" spans="3:18" hidden="1" x14ac:dyDescent="0.2">
      <c r="C156" s="11"/>
      <c r="D156" s="11"/>
      <c r="E156" s="26"/>
      <c r="F156" s="26"/>
      <c r="G156" s="26"/>
      <c r="H156" s="26"/>
      <c r="I156" s="26"/>
      <c r="J156" s="11"/>
      <c r="K156" s="11"/>
      <c r="L156" s="11"/>
      <c r="M156" s="11"/>
      <c r="N156" s="11"/>
      <c r="O156" s="11"/>
      <c r="P156" s="11"/>
      <c r="Q156" s="11"/>
      <c r="R156" s="11"/>
    </row>
    <row r="157" spans="3:18" hidden="1" x14ac:dyDescent="0.2">
      <c r="C157" s="11"/>
      <c r="D157" s="11"/>
      <c r="E157" s="26"/>
      <c r="F157" s="26"/>
      <c r="G157" s="26"/>
      <c r="H157" s="26"/>
      <c r="I157" s="26"/>
      <c r="J157" s="11"/>
      <c r="K157" s="11"/>
      <c r="L157" s="11"/>
      <c r="M157" s="11"/>
      <c r="N157" s="11"/>
      <c r="O157" s="11"/>
      <c r="P157" s="11"/>
      <c r="Q157" s="11"/>
      <c r="R157" s="11"/>
    </row>
    <row r="158" spans="3:18" hidden="1" x14ac:dyDescent="0.2">
      <c r="C158" s="11"/>
      <c r="D158" s="11"/>
      <c r="E158" s="26"/>
      <c r="F158" s="26"/>
      <c r="G158" s="26"/>
      <c r="H158" s="26"/>
      <c r="I158" s="26"/>
      <c r="J158" s="11"/>
      <c r="K158" s="11"/>
      <c r="L158" s="11"/>
      <c r="M158" s="11"/>
      <c r="N158" s="11"/>
      <c r="O158" s="11"/>
      <c r="P158" s="11"/>
      <c r="Q158" s="11"/>
      <c r="R158" s="11"/>
    </row>
    <row r="159" spans="3:18" hidden="1" x14ac:dyDescent="0.2">
      <c r="C159" s="11"/>
      <c r="D159" s="11"/>
      <c r="E159" s="26"/>
      <c r="F159" s="26"/>
      <c r="G159" s="26"/>
      <c r="H159" s="26"/>
      <c r="I159" s="26"/>
      <c r="J159" s="11"/>
      <c r="K159" s="11"/>
      <c r="L159" s="11"/>
      <c r="M159" s="11"/>
      <c r="N159" s="11"/>
      <c r="O159" s="11"/>
      <c r="P159" s="11"/>
      <c r="Q159" s="11"/>
      <c r="R159" s="11"/>
    </row>
    <row r="160" spans="3:18" hidden="1" x14ac:dyDescent="0.2">
      <c r="C160" s="11"/>
      <c r="D160" s="11"/>
      <c r="E160" s="26"/>
      <c r="F160" s="26"/>
      <c r="G160" s="26"/>
      <c r="H160" s="26"/>
      <c r="I160" s="26"/>
      <c r="J160" s="11"/>
      <c r="K160" s="11"/>
      <c r="L160" s="11"/>
      <c r="M160" s="11"/>
      <c r="N160" s="11"/>
      <c r="O160" s="11"/>
      <c r="P160" s="11"/>
      <c r="Q160" s="11"/>
      <c r="R160" s="11"/>
    </row>
    <row r="161" spans="3:18" hidden="1" x14ac:dyDescent="0.2">
      <c r="C161" s="11"/>
      <c r="D161" s="11"/>
      <c r="E161" s="26"/>
      <c r="F161" s="26"/>
      <c r="G161" s="26"/>
      <c r="H161" s="26"/>
      <c r="I161" s="26"/>
      <c r="J161" s="11"/>
      <c r="K161" s="11"/>
      <c r="L161" s="11"/>
      <c r="M161" s="11"/>
      <c r="N161" s="11"/>
      <c r="O161" s="11"/>
      <c r="P161" s="11"/>
      <c r="Q161" s="11"/>
      <c r="R161" s="11"/>
    </row>
    <row r="162" spans="3:18" hidden="1" x14ac:dyDescent="0.2">
      <c r="C162" s="11"/>
      <c r="D162" s="11"/>
      <c r="E162" s="26"/>
      <c r="F162" s="26"/>
      <c r="G162" s="26"/>
      <c r="H162" s="26"/>
      <c r="I162" s="26"/>
      <c r="J162" s="11"/>
      <c r="K162" s="11"/>
      <c r="L162" s="11"/>
      <c r="M162" s="11"/>
      <c r="N162" s="11"/>
      <c r="O162" s="11"/>
      <c r="P162" s="11"/>
      <c r="Q162" s="11"/>
      <c r="R162" s="11"/>
    </row>
    <row r="163" spans="3:18" hidden="1" x14ac:dyDescent="0.2">
      <c r="C163" s="11"/>
      <c r="D163" s="11"/>
      <c r="E163" s="26"/>
      <c r="F163" s="26"/>
      <c r="G163" s="26"/>
      <c r="H163" s="26"/>
      <c r="I163" s="26"/>
      <c r="J163" s="11"/>
      <c r="K163" s="11"/>
      <c r="L163" s="11"/>
      <c r="M163" s="11"/>
      <c r="N163" s="11"/>
      <c r="O163" s="11"/>
      <c r="P163" s="11"/>
      <c r="Q163" s="11"/>
      <c r="R163" s="11"/>
    </row>
    <row r="164" spans="3:18" hidden="1" x14ac:dyDescent="0.2">
      <c r="C164" s="11"/>
      <c r="D164" s="11"/>
      <c r="E164" s="26"/>
      <c r="F164" s="26"/>
      <c r="G164" s="26"/>
      <c r="H164" s="26"/>
      <c r="I164" s="26"/>
      <c r="J164" s="11"/>
      <c r="K164" s="11"/>
      <c r="L164" s="11"/>
      <c r="M164" s="11"/>
      <c r="N164" s="11"/>
      <c r="O164" s="11"/>
      <c r="P164" s="11"/>
      <c r="Q164" s="11"/>
      <c r="R164" s="11"/>
    </row>
    <row r="165" spans="3:18" hidden="1" x14ac:dyDescent="0.2">
      <c r="C165" s="11"/>
      <c r="D165" s="11"/>
      <c r="E165" s="26"/>
      <c r="F165" s="26"/>
      <c r="G165" s="26"/>
      <c r="H165" s="26"/>
      <c r="I165" s="26"/>
      <c r="J165" s="11"/>
      <c r="K165" s="11"/>
      <c r="L165" s="11"/>
      <c r="M165" s="11"/>
      <c r="N165" s="11"/>
      <c r="O165" s="11"/>
      <c r="P165" s="11"/>
      <c r="Q165" s="11"/>
      <c r="R165" s="11"/>
    </row>
    <row r="166" spans="3:18" hidden="1" x14ac:dyDescent="0.2">
      <c r="C166" s="11"/>
      <c r="D166" s="11"/>
      <c r="E166" s="26"/>
      <c r="F166" s="26"/>
      <c r="G166" s="26"/>
      <c r="H166" s="26"/>
      <c r="I166" s="26"/>
      <c r="J166" s="11"/>
      <c r="K166" s="11"/>
      <c r="L166" s="11"/>
      <c r="M166" s="11"/>
      <c r="N166" s="11"/>
      <c r="O166" s="11"/>
      <c r="P166" s="11"/>
      <c r="Q166" s="11"/>
      <c r="R166" s="11"/>
    </row>
    <row r="167" spans="3:18" hidden="1" x14ac:dyDescent="0.2">
      <c r="C167" s="11"/>
      <c r="D167" s="11"/>
      <c r="E167" s="26"/>
      <c r="F167" s="26"/>
      <c r="G167" s="26"/>
      <c r="H167" s="26"/>
      <c r="I167" s="26"/>
      <c r="J167" s="11"/>
      <c r="K167" s="11"/>
      <c r="L167" s="11"/>
      <c r="M167" s="11"/>
      <c r="N167" s="11"/>
      <c r="O167" s="11"/>
      <c r="P167" s="11"/>
      <c r="Q167" s="11"/>
      <c r="R167" s="11"/>
    </row>
    <row r="168" spans="3:18" hidden="1" x14ac:dyDescent="0.2">
      <c r="C168" s="11"/>
      <c r="D168" s="11"/>
      <c r="E168" s="26"/>
      <c r="F168" s="26"/>
      <c r="G168" s="26"/>
      <c r="H168" s="26"/>
      <c r="I168" s="26"/>
      <c r="J168" s="11"/>
      <c r="K168" s="11"/>
      <c r="L168" s="11"/>
      <c r="M168" s="11"/>
      <c r="N168" s="11"/>
      <c r="O168" s="11"/>
      <c r="P168" s="11"/>
      <c r="Q168" s="11"/>
      <c r="R168" s="11"/>
    </row>
    <row r="169" spans="3:18" hidden="1" x14ac:dyDescent="0.2">
      <c r="C169" s="11"/>
      <c r="D169" s="11"/>
      <c r="E169" s="26"/>
      <c r="F169" s="26"/>
      <c r="G169" s="26"/>
      <c r="H169" s="26"/>
      <c r="I169" s="26"/>
      <c r="J169" s="11"/>
      <c r="K169" s="11"/>
      <c r="L169" s="11"/>
      <c r="M169" s="11"/>
      <c r="N169" s="11"/>
      <c r="O169" s="11"/>
      <c r="P169" s="11"/>
      <c r="Q169" s="11"/>
      <c r="R169" s="11"/>
    </row>
    <row r="170" spans="3:18" hidden="1" x14ac:dyDescent="0.2">
      <c r="C170" s="11"/>
      <c r="D170" s="11"/>
      <c r="E170" s="26"/>
      <c r="F170" s="26"/>
      <c r="G170" s="26"/>
      <c r="H170" s="26"/>
      <c r="I170" s="26"/>
      <c r="J170" s="11"/>
      <c r="K170" s="11"/>
      <c r="L170" s="11"/>
      <c r="M170" s="11"/>
      <c r="N170" s="11"/>
      <c r="O170" s="11"/>
      <c r="P170" s="11"/>
      <c r="Q170" s="11"/>
      <c r="R170" s="11"/>
    </row>
    <row r="171" spans="3:18" hidden="1" x14ac:dyDescent="0.2">
      <c r="C171" s="11"/>
      <c r="D171" s="11"/>
      <c r="E171" s="26"/>
      <c r="F171" s="26"/>
      <c r="G171" s="26"/>
      <c r="H171" s="26"/>
      <c r="I171" s="26"/>
      <c r="J171" s="11"/>
      <c r="K171" s="11"/>
      <c r="L171" s="11"/>
      <c r="M171" s="11"/>
      <c r="N171" s="11"/>
      <c r="O171" s="11"/>
      <c r="P171" s="11"/>
      <c r="Q171" s="11"/>
      <c r="R171" s="11"/>
    </row>
    <row r="172" spans="3:18" hidden="1" x14ac:dyDescent="0.2">
      <c r="C172" s="11"/>
      <c r="D172" s="11"/>
      <c r="E172" s="26"/>
      <c r="F172" s="26"/>
      <c r="G172" s="26"/>
      <c r="H172" s="26"/>
      <c r="I172" s="26"/>
      <c r="J172" s="11"/>
      <c r="K172" s="11"/>
      <c r="L172" s="11"/>
      <c r="M172" s="11"/>
      <c r="N172" s="11"/>
      <c r="O172" s="11"/>
      <c r="P172" s="11"/>
      <c r="Q172" s="11"/>
      <c r="R172" s="11"/>
    </row>
    <row r="173" spans="3:18" hidden="1" x14ac:dyDescent="0.2">
      <c r="C173" s="11"/>
      <c r="D173" s="11"/>
      <c r="E173" s="26"/>
      <c r="F173" s="26"/>
      <c r="G173" s="26"/>
      <c r="H173" s="26"/>
      <c r="I173" s="26"/>
      <c r="J173" s="11"/>
      <c r="K173" s="11"/>
      <c r="L173" s="11"/>
      <c r="M173" s="11"/>
      <c r="N173" s="11"/>
      <c r="O173" s="11"/>
      <c r="P173" s="11"/>
      <c r="Q173" s="11"/>
      <c r="R173" s="11"/>
    </row>
    <row r="174" spans="3:18" hidden="1" x14ac:dyDescent="0.2">
      <c r="C174" s="11"/>
      <c r="D174" s="11"/>
      <c r="E174" s="26"/>
      <c r="F174" s="26"/>
      <c r="G174" s="26"/>
      <c r="H174" s="26"/>
      <c r="I174" s="26"/>
      <c r="J174" s="11"/>
      <c r="K174" s="11"/>
      <c r="L174" s="11"/>
      <c r="M174" s="11"/>
      <c r="N174" s="11"/>
      <c r="O174" s="11"/>
      <c r="P174" s="11"/>
      <c r="Q174" s="11"/>
      <c r="R174" s="11"/>
    </row>
    <row r="175" spans="3:18" x14ac:dyDescent="0.2">
      <c r="C175" s="11"/>
      <c r="D175" s="11"/>
      <c r="E175" s="26"/>
      <c r="F175" s="26"/>
      <c r="G175" s="26"/>
      <c r="H175" s="26"/>
      <c r="I175" s="26"/>
      <c r="J175" s="11"/>
      <c r="K175" s="11"/>
      <c r="L175" s="11"/>
      <c r="M175" s="11"/>
      <c r="N175" s="11"/>
      <c r="O175" s="11"/>
      <c r="P175" s="11"/>
      <c r="Q175" s="11"/>
      <c r="R175" s="11"/>
    </row>
    <row r="176" spans="3:18" x14ac:dyDescent="0.2">
      <c r="C176" s="11"/>
      <c r="D176" s="11"/>
      <c r="E176" s="26"/>
      <c r="F176" s="26"/>
      <c r="G176" s="26"/>
      <c r="H176" s="26"/>
      <c r="I176" s="26"/>
      <c r="J176" s="11"/>
      <c r="K176" s="11"/>
      <c r="L176" s="11"/>
      <c r="M176" s="11"/>
      <c r="N176" s="11"/>
      <c r="O176" s="11"/>
      <c r="P176" s="11"/>
      <c r="Q176" s="11"/>
      <c r="R176" s="11"/>
    </row>
    <row r="177" spans="3:18" x14ac:dyDescent="0.2"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</row>
    <row r="178" spans="3:18" x14ac:dyDescent="0.2"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</row>
    <row r="179" spans="3:18" x14ac:dyDescent="0.2"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</row>
    <row r="180" spans="3:18" x14ac:dyDescent="0.2"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</row>
  </sheetData>
  <sheetProtection algorithmName="SHA-512" hashValue="utnPGGl1eRcwkANA+7mprLFtPmb7aV/ye5yzBZg6TEquhhJn5onO/4LDrHa2++yYXwjBA3ymaIUCsV+rBoPzXw==" saltValue="7Z1Hv/J6HWDk9otN2nu+NA==" spinCount="100000" sheet="1" formatCells="0" formatColumns="0" formatRows="0" insertColumns="0" insertRows="0" insertHyperlinks="0" deleteColumns="0" deleteRows="0" pivotTables="0"/>
  <phoneticPr fontId="20" type="noConversion"/>
  <dataValidations count="1">
    <dataValidation type="list" allowBlank="1" showInputMessage="1" showErrorMessage="1" sqref="E4" xr:uid="{00000000-0002-0000-0000-000000000000}">
      <formula1>LangList</formula1>
    </dataValidation>
  </dataValidations>
  <hyperlinks>
    <hyperlink ref="C8" location="NACE!A1" display="NACE!A1" xr:uid="{00000000-0004-0000-0000-000000000000}"/>
  </hyperlinks>
  <pageMargins left="0.7" right="0.7" top="0.78740157499999996" bottom="0.78740157499999996" header="0.3" footer="0.3"/>
  <pageSetup paperSize="9" orientation="portrait" r:id="rId3"/>
  <ignoredErrors>
    <ignoredError sqref="C11:C22 C2 C7:C8 C47 F67:H77 E46:P46 F79:H81 F6" unlockedFormula="1"/>
    <ignoredError sqref="E24:R24" numberStoredAsText="1"/>
  </ignoredError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71"/>
  <sheetViews>
    <sheetView topLeftCell="A63" zoomScaleNormal="100" workbookViewId="0">
      <selection activeCell="D76" sqref="D76"/>
    </sheetView>
  </sheetViews>
  <sheetFormatPr defaultColWidth="8.85546875" defaultRowHeight="15" x14ac:dyDescent="0.25"/>
  <cols>
    <col min="1" max="1" width="5.5703125" style="5" bestFit="1" customWidth="1"/>
    <col min="2" max="2" width="32.42578125" style="2" customWidth="1"/>
    <col min="3" max="3" width="40.42578125" style="2" customWidth="1"/>
    <col min="4" max="5" width="4.7109375" style="1" customWidth="1"/>
    <col min="6" max="7" width="8.85546875" style="1"/>
    <col min="8" max="8" width="5" style="1" customWidth="1"/>
    <col min="9" max="12" width="8.85546875" style="1"/>
    <col min="13" max="16" width="11.140625" style="1" customWidth="1"/>
    <col min="17" max="16384" width="8.85546875" style="1"/>
  </cols>
  <sheetData>
    <row r="1" spans="1:13" x14ac:dyDescent="0.25">
      <c r="A1" s="5" t="s">
        <v>44</v>
      </c>
      <c r="B1" s="2" t="s">
        <v>45</v>
      </c>
      <c r="C1" s="2" t="s">
        <v>49</v>
      </c>
      <c r="F1" s="1" t="s">
        <v>46</v>
      </c>
      <c r="G1" s="1" t="s">
        <v>47</v>
      </c>
      <c r="I1" s="1" t="s">
        <v>48</v>
      </c>
    </row>
    <row r="2" spans="1:13" x14ac:dyDescent="0.25">
      <c r="A2" s="1">
        <v>101</v>
      </c>
      <c r="B2" s="2" t="s">
        <v>51</v>
      </c>
      <c r="C2" s="2" t="s">
        <v>50</v>
      </c>
      <c r="F2" s="3">
        <v>1</v>
      </c>
      <c r="G2" s="1" t="s">
        <v>45</v>
      </c>
      <c r="I2" s="4">
        <f>INDEX(tblLang[LangID],MATCH(LangSel,tblLang[Lang],0))</f>
        <v>2</v>
      </c>
    </row>
    <row r="3" spans="1:13" x14ac:dyDescent="0.25">
      <c r="A3" s="1">
        <v>102</v>
      </c>
      <c r="B3" s="2" t="s">
        <v>53</v>
      </c>
      <c r="C3" s="2" t="s">
        <v>52</v>
      </c>
      <c r="F3" s="3">
        <v>2</v>
      </c>
      <c r="G3" s="1" t="s">
        <v>49</v>
      </c>
    </row>
    <row r="4" spans="1:13" x14ac:dyDescent="0.25">
      <c r="A4" s="1">
        <v>103</v>
      </c>
      <c r="B4" s="2" t="s">
        <v>54</v>
      </c>
      <c r="C4" s="2" t="s">
        <v>55</v>
      </c>
    </row>
    <row r="5" spans="1:13" x14ac:dyDescent="0.25">
      <c r="A5" s="1">
        <v>104</v>
      </c>
      <c r="B5" s="2" t="s">
        <v>56</v>
      </c>
      <c r="C5" s="2" t="s">
        <v>57</v>
      </c>
    </row>
    <row r="6" spans="1:13" x14ac:dyDescent="0.25">
      <c r="A6" s="6">
        <v>105</v>
      </c>
      <c r="B6" s="2" t="s">
        <v>59</v>
      </c>
      <c r="C6" s="2" t="s">
        <v>58</v>
      </c>
      <c r="M6" s="5"/>
    </row>
    <row r="7" spans="1:13" x14ac:dyDescent="0.25">
      <c r="A7" s="6">
        <v>106</v>
      </c>
      <c r="B7" s="2" t="s">
        <v>61</v>
      </c>
      <c r="C7" s="2" t="s">
        <v>60</v>
      </c>
      <c r="M7" s="5"/>
    </row>
    <row r="8" spans="1:13" x14ac:dyDescent="0.25">
      <c r="A8" s="6">
        <v>107</v>
      </c>
      <c r="B8" s="2" t="s">
        <v>63</v>
      </c>
      <c r="C8" s="2" t="s">
        <v>62</v>
      </c>
    </row>
    <row r="9" spans="1:13" ht="30" x14ac:dyDescent="0.25">
      <c r="A9" s="6">
        <v>108</v>
      </c>
      <c r="B9" s="2" t="s">
        <v>65</v>
      </c>
      <c r="C9" s="2" t="s">
        <v>64</v>
      </c>
    </row>
    <row r="10" spans="1:13" x14ac:dyDescent="0.25">
      <c r="A10" s="6">
        <v>109</v>
      </c>
      <c r="B10" s="2" t="s">
        <v>67</v>
      </c>
      <c r="C10" s="2" t="s">
        <v>66</v>
      </c>
    </row>
    <row r="11" spans="1:13" x14ac:dyDescent="0.25">
      <c r="A11" s="6">
        <v>110</v>
      </c>
      <c r="B11" s="2" t="s">
        <v>69</v>
      </c>
      <c r="C11" s="2" t="s">
        <v>68</v>
      </c>
    </row>
    <row r="12" spans="1:13" x14ac:dyDescent="0.25">
      <c r="A12" s="6">
        <v>111</v>
      </c>
      <c r="B12" s="2" t="s">
        <v>71</v>
      </c>
      <c r="C12" s="2" t="s">
        <v>70</v>
      </c>
    </row>
    <row r="13" spans="1:13" x14ac:dyDescent="0.25">
      <c r="A13" s="6">
        <v>112</v>
      </c>
      <c r="B13" s="2" t="s">
        <v>73</v>
      </c>
      <c r="C13" s="2" t="s">
        <v>72</v>
      </c>
    </row>
    <row r="14" spans="1:13" x14ac:dyDescent="0.25">
      <c r="A14" s="6">
        <v>113</v>
      </c>
      <c r="B14" s="2" t="s">
        <v>74</v>
      </c>
      <c r="C14" s="2" t="s">
        <v>75</v>
      </c>
    </row>
    <row r="15" spans="1:13" x14ac:dyDescent="0.25">
      <c r="A15" s="6">
        <v>114</v>
      </c>
      <c r="B15" s="2" t="s">
        <v>78</v>
      </c>
      <c r="C15" s="2" t="s">
        <v>79</v>
      </c>
    </row>
    <row r="16" spans="1:13" x14ac:dyDescent="0.25">
      <c r="A16" s="6">
        <v>115</v>
      </c>
      <c r="B16" s="2" t="s">
        <v>77</v>
      </c>
      <c r="C16" s="2" t="s">
        <v>76</v>
      </c>
    </row>
    <row r="17" spans="1:3" ht="30" x14ac:dyDescent="0.25">
      <c r="A17" s="5" t="s">
        <v>80</v>
      </c>
      <c r="B17" s="2" t="s">
        <v>211</v>
      </c>
      <c r="C17" s="2" t="s">
        <v>212</v>
      </c>
    </row>
    <row r="18" spans="1:3" x14ac:dyDescent="0.25">
      <c r="A18" s="5" t="s">
        <v>81</v>
      </c>
      <c r="B18" s="2" t="s">
        <v>82</v>
      </c>
      <c r="C18" s="2" t="s">
        <v>83</v>
      </c>
    </row>
    <row r="19" spans="1:3" x14ac:dyDescent="0.25">
      <c r="A19" s="5" t="s">
        <v>4</v>
      </c>
      <c r="B19" s="2" t="s">
        <v>84</v>
      </c>
      <c r="C19" s="2" t="s">
        <v>85</v>
      </c>
    </row>
    <row r="20" spans="1:3" x14ac:dyDescent="0.25">
      <c r="A20" s="5" t="s">
        <v>5</v>
      </c>
      <c r="B20" s="2" t="s">
        <v>87</v>
      </c>
      <c r="C20" s="2" t="s">
        <v>86</v>
      </c>
    </row>
    <row r="21" spans="1:3" ht="30" x14ac:dyDescent="0.25">
      <c r="A21" s="5" t="s">
        <v>6</v>
      </c>
      <c r="B21" s="2" t="s">
        <v>88</v>
      </c>
      <c r="C21" s="2" t="s">
        <v>89</v>
      </c>
    </row>
    <row r="22" spans="1:3" ht="45" x14ac:dyDescent="0.25">
      <c r="A22" s="5" t="s">
        <v>7</v>
      </c>
      <c r="B22" s="2" t="s">
        <v>91</v>
      </c>
      <c r="C22" s="2" t="s">
        <v>90</v>
      </c>
    </row>
    <row r="23" spans="1:3" x14ac:dyDescent="0.25">
      <c r="A23" s="5" t="s">
        <v>198</v>
      </c>
      <c r="B23" s="2" t="s">
        <v>93</v>
      </c>
      <c r="C23" s="2" t="s">
        <v>92</v>
      </c>
    </row>
    <row r="24" spans="1:3" ht="30" x14ac:dyDescent="0.25">
      <c r="A24" s="5" t="s">
        <v>199</v>
      </c>
      <c r="B24" s="2" t="s">
        <v>95</v>
      </c>
      <c r="C24" s="2" t="s">
        <v>94</v>
      </c>
    </row>
    <row r="25" spans="1:3" x14ac:dyDescent="0.25">
      <c r="A25" s="5" t="s">
        <v>200</v>
      </c>
      <c r="B25" s="2" t="s">
        <v>96</v>
      </c>
      <c r="C25" s="2" t="s">
        <v>126</v>
      </c>
    </row>
    <row r="26" spans="1:3" x14ac:dyDescent="0.25">
      <c r="A26" s="5" t="s">
        <v>201</v>
      </c>
      <c r="B26" s="2" t="s">
        <v>97</v>
      </c>
      <c r="C26" s="2" t="s">
        <v>127</v>
      </c>
    </row>
    <row r="27" spans="1:3" x14ac:dyDescent="0.25">
      <c r="A27" s="5" t="s">
        <v>202</v>
      </c>
      <c r="B27" s="2" t="s">
        <v>98</v>
      </c>
      <c r="C27" s="2" t="s">
        <v>128</v>
      </c>
    </row>
    <row r="28" spans="1:3" x14ac:dyDescent="0.25">
      <c r="A28" s="5" t="s">
        <v>160</v>
      </c>
      <c r="B28" s="2" t="s">
        <v>99</v>
      </c>
      <c r="C28" s="2" t="s">
        <v>129</v>
      </c>
    </row>
    <row r="29" spans="1:3" x14ac:dyDescent="0.25">
      <c r="A29" s="5" t="s">
        <v>161</v>
      </c>
      <c r="B29" s="2" t="s">
        <v>100</v>
      </c>
      <c r="C29" s="2" t="s">
        <v>130</v>
      </c>
    </row>
    <row r="30" spans="1:3" x14ac:dyDescent="0.25">
      <c r="A30" s="5" t="s">
        <v>162</v>
      </c>
      <c r="B30" s="2" t="s">
        <v>101</v>
      </c>
      <c r="C30" s="2" t="s">
        <v>131</v>
      </c>
    </row>
    <row r="31" spans="1:3" x14ac:dyDescent="0.25">
      <c r="A31" s="5" t="s">
        <v>163</v>
      </c>
      <c r="B31" s="2" t="s">
        <v>102</v>
      </c>
      <c r="C31" s="2" t="s">
        <v>132</v>
      </c>
    </row>
    <row r="32" spans="1:3" x14ac:dyDescent="0.25">
      <c r="A32" s="5" t="s">
        <v>164</v>
      </c>
      <c r="B32" s="2" t="s">
        <v>103</v>
      </c>
      <c r="C32" s="2" t="s">
        <v>133</v>
      </c>
    </row>
    <row r="33" spans="1:3" ht="30" x14ac:dyDescent="0.25">
      <c r="A33" s="5" t="s">
        <v>165</v>
      </c>
      <c r="B33" s="2" t="s">
        <v>104</v>
      </c>
      <c r="C33" s="2" t="s">
        <v>134</v>
      </c>
    </row>
    <row r="34" spans="1:3" ht="60" x14ac:dyDescent="0.25">
      <c r="A34" s="5" t="s">
        <v>166</v>
      </c>
      <c r="B34" s="2" t="s">
        <v>135</v>
      </c>
      <c r="C34" s="2" t="s">
        <v>157</v>
      </c>
    </row>
    <row r="35" spans="1:3" ht="30" x14ac:dyDescent="0.25">
      <c r="A35" s="5" t="s">
        <v>167</v>
      </c>
      <c r="B35" s="2" t="s">
        <v>105</v>
      </c>
      <c r="C35" s="2" t="s">
        <v>136</v>
      </c>
    </row>
    <row r="36" spans="1:3" ht="30" x14ac:dyDescent="0.25">
      <c r="A36" s="5" t="s">
        <v>168</v>
      </c>
      <c r="B36" s="2" t="s">
        <v>106</v>
      </c>
      <c r="C36" s="2" t="s">
        <v>137</v>
      </c>
    </row>
    <row r="37" spans="1:3" ht="30" x14ac:dyDescent="0.25">
      <c r="A37" s="5" t="s">
        <v>169</v>
      </c>
      <c r="B37" s="2" t="s">
        <v>107</v>
      </c>
      <c r="C37" s="2" t="s">
        <v>138</v>
      </c>
    </row>
    <row r="38" spans="1:3" ht="30" x14ac:dyDescent="0.25">
      <c r="A38" s="5" t="s">
        <v>170</v>
      </c>
      <c r="B38" s="2" t="s">
        <v>108</v>
      </c>
      <c r="C38" s="2" t="s">
        <v>139</v>
      </c>
    </row>
    <row r="39" spans="1:3" ht="45" x14ac:dyDescent="0.25">
      <c r="A39" s="5" t="s">
        <v>171</v>
      </c>
      <c r="B39" s="2" t="s">
        <v>109</v>
      </c>
      <c r="C39" s="2" t="s">
        <v>140</v>
      </c>
    </row>
    <row r="40" spans="1:3" ht="30" x14ac:dyDescent="0.25">
      <c r="A40" s="5" t="s">
        <v>172</v>
      </c>
      <c r="B40" s="2" t="s">
        <v>110</v>
      </c>
      <c r="C40" s="2" t="s">
        <v>141</v>
      </c>
    </row>
    <row r="41" spans="1:3" ht="30" x14ac:dyDescent="0.25">
      <c r="A41" s="5" t="s">
        <v>173</v>
      </c>
      <c r="B41" s="2" t="s">
        <v>111</v>
      </c>
      <c r="C41" s="2" t="s">
        <v>142</v>
      </c>
    </row>
    <row r="42" spans="1:3" ht="30" x14ac:dyDescent="0.25">
      <c r="A42" s="5" t="s">
        <v>174</v>
      </c>
      <c r="B42" s="2" t="s">
        <v>112</v>
      </c>
      <c r="C42" s="2" t="s">
        <v>143</v>
      </c>
    </row>
    <row r="43" spans="1:3" ht="45" x14ac:dyDescent="0.25">
      <c r="A43" s="5" t="s">
        <v>175</v>
      </c>
      <c r="B43" s="2" t="s">
        <v>113</v>
      </c>
      <c r="C43" s="2" t="s">
        <v>144</v>
      </c>
    </row>
    <row r="44" spans="1:3" ht="30" x14ac:dyDescent="0.25">
      <c r="A44" s="5" t="s">
        <v>176</v>
      </c>
      <c r="B44" s="2" t="s">
        <v>114</v>
      </c>
      <c r="C44" s="2" t="s">
        <v>145</v>
      </c>
    </row>
    <row r="45" spans="1:3" ht="30" x14ac:dyDescent="0.25">
      <c r="A45" s="5" t="s">
        <v>177</v>
      </c>
      <c r="B45" s="2" t="s">
        <v>115</v>
      </c>
      <c r="C45" s="2" t="s">
        <v>146</v>
      </c>
    </row>
    <row r="46" spans="1:3" ht="30" x14ac:dyDescent="0.25">
      <c r="A46" s="5" t="s">
        <v>178</v>
      </c>
      <c r="B46" s="2" t="s">
        <v>116</v>
      </c>
      <c r="C46" s="2" t="s">
        <v>147</v>
      </c>
    </row>
    <row r="47" spans="1:3" ht="30" x14ac:dyDescent="0.25">
      <c r="A47" s="5" t="s">
        <v>179</v>
      </c>
      <c r="B47" s="2" t="s">
        <v>117</v>
      </c>
      <c r="C47" s="2" t="s">
        <v>148</v>
      </c>
    </row>
    <row r="48" spans="1:3" ht="30" x14ac:dyDescent="0.25">
      <c r="A48" s="5" t="s">
        <v>180</v>
      </c>
      <c r="B48" s="2" t="s">
        <v>118</v>
      </c>
      <c r="C48" s="2" t="s">
        <v>149</v>
      </c>
    </row>
    <row r="49" spans="1:3" x14ac:dyDescent="0.25">
      <c r="A49" s="5" t="s">
        <v>181</v>
      </c>
      <c r="B49" s="2" t="s">
        <v>119</v>
      </c>
      <c r="C49" s="2" t="s">
        <v>150</v>
      </c>
    </row>
    <row r="50" spans="1:3" x14ac:dyDescent="0.25">
      <c r="A50" s="5" t="s">
        <v>182</v>
      </c>
      <c r="B50" s="2" t="s">
        <v>120</v>
      </c>
      <c r="C50" s="2" t="s">
        <v>151</v>
      </c>
    </row>
    <row r="51" spans="1:3" ht="30" x14ac:dyDescent="0.25">
      <c r="A51" s="5" t="s">
        <v>183</v>
      </c>
      <c r="B51" s="2" t="s">
        <v>121</v>
      </c>
      <c r="C51" s="2" t="s">
        <v>152</v>
      </c>
    </row>
    <row r="52" spans="1:3" ht="30" x14ac:dyDescent="0.25">
      <c r="A52" s="5" t="s">
        <v>184</v>
      </c>
      <c r="B52" s="2" t="s">
        <v>88</v>
      </c>
      <c r="C52" s="2" t="s">
        <v>89</v>
      </c>
    </row>
    <row r="53" spans="1:3" ht="30" x14ac:dyDescent="0.25">
      <c r="A53" s="5" t="s">
        <v>185</v>
      </c>
      <c r="B53" s="2" t="s">
        <v>122</v>
      </c>
      <c r="C53" s="2" t="s">
        <v>153</v>
      </c>
    </row>
    <row r="54" spans="1:3" x14ac:dyDescent="0.25">
      <c r="A54" s="5" t="s">
        <v>186</v>
      </c>
      <c r="B54" s="2" t="s">
        <v>123</v>
      </c>
      <c r="C54" s="2" t="s">
        <v>154</v>
      </c>
    </row>
    <row r="55" spans="1:3" ht="45" x14ac:dyDescent="0.25">
      <c r="A55" s="5" t="s">
        <v>187</v>
      </c>
      <c r="B55" s="2" t="s">
        <v>124</v>
      </c>
      <c r="C55" s="2" t="s">
        <v>155</v>
      </c>
    </row>
    <row r="56" spans="1:3" ht="30" x14ac:dyDescent="0.25">
      <c r="A56" s="5" t="s">
        <v>188</v>
      </c>
      <c r="B56" s="2" t="s">
        <v>125</v>
      </c>
      <c r="C56" s="2" t="s">
        <v>156</v>
      </c>
    </row>
    <row r="57" spans="1:3" ht="30" x14ac:dyDescent="0.25">
      <c r="A57" s="1">
        <v>201</v>
      </c>
      <c r="B57" s="2" t="s">
        <v>227</v>
      </c>
      <c r="C57" s="2" t="s">
        <v>228</v>
      </c>
    </row>
    <row r="58" spans="1:3" ht="30" x14ac:dyDescent="0.25">
      <c r="A58" s="1">
        <v>202</v>
      </c>
      <c r="B58" s="2" t="s">
        <v>229</v>
      </c>
      <c r="C58" s="2" t="s">
        <v>230</v>
      </c>
    </row>
    <row r="59" spans="1:3" ht="30" x14ac:dyDescent="0.25">
      <c r="A59" s="1">
        <v>203</v>
      </c>
      <c r="B59" s="2" t="s">
        <v>231</v>
      </c>
      <c r="C59" s="2" t="s">
        <v>232</v>
      </c>
    </row>
    <row r="60" spans="1:3" ht="30" x14ac:dyDescent="0.25">
      <c r="A60" s="1">
        <v>204</v>
      </c>
      <c r="B60" s="2" t="s">
        <v>190</v>
      </c>
      <c r="C60" s="2" t="s">
        <v>191</v>
      </c>
    </row>
    <row r="61" spans="1:3" ht="30" x14ac:dyDescent="0.25">
      <c r="A61" s="1">
        <v>116</v>
      </c>
      <c r="B61" s="2" t="s">
        <v>194</v>
      </c>
      <c r="C61" s="2" t="s">
        <v>193</v>
      </c>
    </row>
    <row r="62" spans="1:3" x14ac:dyDescent="0.25">
      <c r="A62" s="1">
        <v>117</v>
      </c>
      <c r="B62" s="2" t="s">
        <v>204</v>
      </c>
      <c r="C62" s="2" t="s">
        <v>203</v>
      </c>
    </row>
    <row r="63" spans="1:3" x14ac:dyDescent="0.25">
      <c r="A63" s="1">
        <v>118</v>
      </c>
      <c r="B63" s="2" t="s">
        <v>197</v>
      </c>
      <c r="C63" s="2" t="s">
        <v>196</v>
      </c>
    </row>
    <row r="64" spans="1:3" x14ac:dyDescent="0.25">
      <c r="A64" s="1">
        <v>119</v>
      </c>
      <c r="B64" s="2" t="s">
        <v>206</v>
      </c>
      <c r="C64" s="2" t="s">
        <v>205</v>
      </c>
    </row>
    <row r="65" spans="1:3" x14ac:dyDescent="0.25">
      <c r="A65" s="1">
        <v>120</v>
      </c>
      <c r="B65" s="2" t="s">
        <v>207</v>
      </c>
      <c r="C65" s="2" t="s">
        <v>208</v>
      </c>
    </row>
    <row r="66" spans="1:3" ht="60" x14ac:dyDescent="0.25">
      <c r="A66" s="1">
        <v>121</v>
      </c>
      <c r="B66" s="2" t="s">
        <v>216</v>
      </c>
      <c r="C66" s="2" t="s">
        <v>217</v>
      </c>
    </row>
    <row r="67" spans="1:3" x14ac:dyDescent="0.25">
      <c r="A67" s="5" t="s">
        <v>213</v>
      </c>
      <c r="B67" s="2" t="s">
        <v>214</v>
      </c>
      <c r="C67" s="2" t="s">
        <v>215</v>
      </c>
    </row>
    <row r="68" spans="1:3" ht="30" x14ac:dyDescent="0.25">
      <c r="A68" s="1">
        <v>122</v>
      </c>
      <c r="B68" s="2" t="s">
        <v>224</v>
      </c>
      <c r="C68" s="2" t="s">
        <v>225</v>
      </c>
    </row>
    <row r="69" spans="1:3" x14ac:dyDescent="0.25">
      <c r="A69" s="1">
        <v>0</v>
      </c>
      <c r="B69" s="2" t="s">
        <v>235</v>
      </c>
      <c r="C69" s="2" t="s">
        <v>236</v>
      </c>
    </row>
    <row r="70" spans="1:3" x14ac:dyDescent="0.25">
      <c r="A70" s="1">
        <v>123</v>
      </c>
      <c r="B70" s="2" t="s">
        <v>233</v>
      </c>
      <c r="C70" s="2" t="s">
        <v>234</v>
      </c>
    </row>
    <row r="71" spans="1:3" x14ac:dyDescent="0.25">
      <c r="A71" s="1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0" verticalDpi="0" r:id="rId1"/>
  <drawing r:id="rId2"/>
  <tableParts count="2">
    <tablePart r:id="rId3"/>
    <tablePart r:id="rId4"/>
  </tableParts>
  <extLst>
    <ext xmlns:x14="http://schemas.microsoft.com/office/spreadsheetml/2009/9/main" uri="{A8765BA9-456A-4dab-B4F3-ACF838C121DE}">
      <x14:slicerList>
        <x14:slicer r:id="rId5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11"/>
  <sheetViews>
    <sheetView topLeftCell="A453" workbookViewId="0">
      <selection activeCell="C462" sqref="C462"/>
    </sheetView>
  </sheetViews>
  <sheetFormatPr defaultRowHeight="15" x14ac:dyDescent="0.25"/>
  <cols>
    <col min="1" max="1" width="9.140625" style="42"/>
    <col min="7" max="7" width="11.5703125" bestFit="1" customWidth="1"/>
    <col min="8" max="8" width="11.42578125" bestFit="1" customWidth="1"/>
    <col min="9" max="9" width="10.5703125" bestFit="1" customWidth="1"/>
    <col min="10" max="10" width="30.85546875" bestFit="1" customWidth="1"/>
    <col min="11" max="12" width="12.7109375" bestFit="1" customWidth="1"/>
    <col min="13" max="14" width="12" bestFit="1" customWidth="1"/>
  </cols>
  <sheetData>
    <row r="1" spans="1:14" x14ac:dyDescent="0.25">
      <c r="A1" s="42" t="s">
        <v>0</v>
      </c>
      <c r="B1" t="s">
        <v>2</v>
      </c>
      <c r="C1" t="s">
        <v>22</v>
      </c>
      <c r="D1" t="s">
        <v>23</v>
      </c>
      <c r="E1" t="s">
        <v>24</v>
      </c>
      <c r="F1" t="s">
        <v>3</v>
      </c>
      <c r="G1" t="s">
        <v>25</v>
      </c>
      <c r="H1" t="s">
        <v>26</v>
      </c>
      <c r="I1" t="s">
        <v>27</v>
      </c>
      <c r="J1" t="s">
        <v>28</v>
      </c>
      <c r="K1" t="s">
        <v>29</v>
      </c>
      <c r="L1" t="s">
        <v>30</v>
      </c>
      <c r="M1" t="s">
        <v>31</v>
      </c>
      <c r="N1" t="s">
        <v>32</v>
      </c>
    </row>
    <row r="2" spans="1:14" x14ac:dyDescent="0.25">
      <c r="A2" t="s">
        <v>8</v>
      </c>
      <c r="B2" t="s">
        <v>4</v>
      </c>
      <c r="C2" s="7">
        <v>333</v>
      </c>
      <c r="D2" s="7">
        <v>36</v>
      </c>
      <c r="E2" s="7">
        <v>95311</v>
      </c>
      <c r="F2" s="7">
        <v>82909</v>
      </c>
      <c r="G2" s="7">
        <v>102099</v>
      </c>
      <c r="H2" s="7">
        <v>18533</v>
      </c>
      <c r="I2" s="7">
        <v>85477</v>
      </c>
      <c r="J2" s="7">
        <v>43703</v>
      </c>
      <c r="K2" s="7">
        <v>41774</v>
      </c>
      <c r="L2" s="7">
        <v>15708</v>
      </c>
      <c r="M2" s="7">
        <v>164944</v>
      </c>
      <c r="N2" s="7">
        <v>11462</v>
      </c>
    </row>
    <row r="3" spans="1:14" x14ac:dyDescent="0.25">
      <c r="A3" t="s">
        <v>8</v>
      </c>
      <c r="B3" t="s">
        <v>198</v>
      </c>
      <c r="C3">
        <v>12</v>
      </c>
      <c r="D3">
        <v>24.265000000000001</v>
      </c>
      <c r="E3">
        <v>71091</v>
      </c>
      <c r="F3">
        <v>60849</v>
      </c>
      <c r="G3">
        <v>70082</v>
      </c>
      <c r="H3">
        <v>13505</v>
      </c>
      <c r="I3">
        <v>62008</v>
      </c>
      <c r="J3">
        <v>28399</v>
      </c>
      <c r="K3">
        <v>33609</v>
      </c>
      <c r="L3">
        <v>10526</v>
      </c>
      <c r="M3">
        <v>123578</v>
      </c>
      <c r="N3">
        <v>9160</v>
      </c>
    </row>
    <row r="4" spans="1:14" x14ac:dyDescent="0.25">
      <c r="A4" t="s">
        <v>8</v>
      </c>
      <c r="B4" t="s">
        <v>201</v>
      </c>
      <c r="C4">
        <v>285</v>
      </c>
      <c r="D4">
        <v>6.3780000000000001</v>
      </c>
      <c r="E4">
        <v>16469</v>
      </c>
      <c r="F4">
        <v>15110</v>
      </c>
      <c r="G4">
        <v>16260</v>
      </c>
      <c r="H4">
        <v>2629</v>
      </c>
      <c r="I4">
        <v>16060</v>
      </c>
      <c r="J4">
        <v>10435</v>
      </c>
      <c r="K4">
        <v>5626</v>
      </c>
      <c r="L4">
        <v>1271</v>
      </c>
      <c r="M4">
        <v>24844</v>
      </c>
      <c r="N4">
        <v>1132</v>
      </c>
    </row>
    <row r="5" spans="1:14" x14ac:dyDescent="0.25">
      <c r="A5" t="s">
        <v>8</v>
      </c>
      <c r="B5" t="s">
        <v>202</v>
      </c>
      <c r="C5">
        <v>30</v>
      </c>
      <c r="D5">
        <v>2.1360000000000001</v>
      </c>
      <c r="E5">
        <v>3380</v>
      </c>
      <c r="F5">
        <v>3298</v>
      </c>
      <c r="G5">
        <v>3380</v>
      </c>
      <c r="H5">
        <v>863</v>
      </c>
      <c r="I5">
        <v>3342</v>
      </c>
      <c r="J5">
        <v>2031</v>
      </c>
      <c r="K5">
        <v>1310</v>
      </c>
      <c r="L5">
        <v>154</v>
      </c>
      <c r="M5">
        <v>2329</v>
      </c>
      <c r="N5">
        <v>117</v>
      </c>
    </row>
    <row r="6" spans="1:14" x14ac:dyDescent="0.25">
      <c r="A6" t="s">
        <v>8</v>
      </c>
      <c r="B6" t="s">
        <v>5</v>
      </c>
      <c r="C6" s="7">
        <v>167344</v>
      </c>
      <c r="D6" s="7">
        <v>1194</v>
      </c>
      <c r="E6" s="7">
        <v>3345870</v>
      </c>
      <c r="F6" s="7">
        <v>3042310</v>
      </c>
      <c r="G6" s="7">
        <v>3456885</v>
      </c>
      <c r="H6" s="7">
        <v>400555</v>
      </c>
      <c r="I6" s="7">
        <v>3138678</v>
      </c>
      <c r="J6" s="7">
        <v>2411157</v>
      </c>
      <c r="K6" s="7">
        <v>727521</v>
      </c>
      <c r="L6" s="7">
        <v>158178</v>
      </c>
      <c r="M6" s="7">
        <v>2564190</v>
      </c>
      <c r="N6" s="7">
        <v>142895</v>
      </c>
    </row>
    <row r="7" spans="1:14" x14ac:dyDescent="0.25">
      <c r="A7" t="s">
        <v>8</v>
      </c>
      <c r="B7" t="s">
        <v>160</v>
      </c>
      <c r="C7">
        <v>6508</v>
      </c>
      <c r="D7">
        <v>102.884</v>
      </c>
      <c r="E7">
        <v>276530</v>
      </c>
      <c r="F7">
        <v>210323</v>
      </c>
      <c r="G7">
        <v>283830</v>
      </c>
      <c r="H7">
        <v>29219</v>
      </c>
      <c r="I7">
        <v>227303</v>
      </c>
      <c r="J7">
        <v>177519</v>
      </c>
      <c r="K7">
        <v>49784</v>
      </c>
      <c r="L7">
        <v>8581</v>
      </c>
      <c r="M7">
        <v>165481</v>
      </c>
      <c r="N7">
        <v>8770</v>
      </c>
    </row>
    <row r="8" spans="1:14" x14ac:dyDescent="0.25">
      <c r="A8" t="s">
        <v>8</v>
      </c>
      <c r="B8" t="s">
        <v>161</v>
      </c>
      <c r="C8">
        <v>1232</v>
      </c>
      <c r="D8">
        <v>15.965</v>
      </c>
      <c r="E8">
        <v>62499</v>
      </c>
      <c r="F8">
        <v>56444</v>
      </c>
      <c r="G8">
        <v>64300</v>
      </c>
      <c r="H8">
        <v>7176</v>
      </c>
      <c r="I8">
        <v>58868</v>
      </c>
      <c r="J8">
        <v>39192</v>
      </c>
      <c r="K8">
        <v>19676</v>
      </c>
      <c r="L8">
        <v>4231</v>
      </c>
      <c r="M8">
        <v>87158</v>
      </c>
      <c r="N8">
        <v>4092</v>
      </c>
    </row>
    <row r="9" spans="1:14" x14ac:dyDescent="0.25">
      <c r="A9" t="s">
        <v>8</v>
      </c>
      <c r="B9" t="s">
        <v>163</v>
      </c>
      <c r="C9">
        <v>2601</v>
      </c>
      <c r="D9">
        <v>26.106999999999999</v>
      </c>
      <c r="E9">
        <v>43983</v>
      </c>
      <c r="F9">
        <v>38829</v>
      </c>
      <c r="G9">
        <v>46090</v>
      </c>
      <c r="H9">
        <v>7185</v>
      </c>
      <c r="I9">
        <v>39483</v>
      </c>
      <c r="J9">
        <v>27679</v>
      </c>
      <c r="K9">
        <v>11804</v>
      </c>
      <c r="L9">
        <v>2515</v>
      </c>
      <c r="M9">
        <v>48362</v>
      </c>
      <c r="N9">
        <v>1775</v>
      </c>
    </row>
    <row r="10" spans="1:14" x14ac:dyDescent="0.25">
      <c r="A10" t="s">
        <v>8</v>
      </c>
      <c r="B10" t="s">
        <v>164</v>
      </c>
      <c r="C10">
        <v>9895</v>
      </c>
      <c r="D10">
        <v>26.574000000000002</v>
      </c>
      <c r="E10">
        <v>15460</v>
      </c>
      <c r="F10">
        <v>12811</v>
      </c>
      <c r="G10">
        <v>15998</v>
      </c>
      <c r="H10">
        <v>3719</v>
      </c>
      <c r="I10">
        <v>13603</v>
      </c>
      <c r="J10">
        <v>8203</v>
      </c>
      <c r="K10">
        <v>5400</v>
      </c>
      <c r="L10">
        <v>603</v>
      </c>
      <c r="M10">
        <v>12509</v>
      </c>
      <c r="N10">
        <v>726</v>
      </c>
    </row>
    <row r="11" spans="1:14" x14ac:dyDescent="0.25">
      <c r="A11" t="s">
        <v>8</v>
      </c>
      <c r="B11" t="s">
        <v>165</v>
      </c>
      <c r="C11">
        <v>932</v>
      </c>
      <c r="D11">
        <v>6.7859999999999996</v>
      </c>
      <c r="E11">
        <v>5529</v>
      </c>
      <c r="F11">
        <v>4947</v>
      </c>
      <c r="G11">
        <v>5665</v>
      </c>
      <c r="H11">
        <v>1401</v>
      </c>
      <c r="I11">
        <v>5114</v>
      </c>
      <c r="J11">
        <v>3334</v>
      </c>
      <c r="K11">
        <v>1780</v>
      </c>
      <c r="L11">
        <v>112</v>
      </c>
      <c r="M11">
        <v>3554</v>
      </c>
      <c r="N11">
        <v>211</v>
      </c>
    </row>
    <row r="12" spans="1:14" x14ac:dyDescent="0.25">
      <c r="A12" t="s">
        <v>8</v>
      </c>
      <c r="B12" t="s">
        <v>166</v>
      </c>
      <c r="C12">
        <v>28848</v>
      </c>
      <c r="D12">
        <v>61.183999999999997</v>
      </c>
      <c r="E12">
        <v>83238</v>
      </c>
      <c r="F12">
        <v>75917</v>
      </c>
      <c r="G12">
        <v>83066</v>
      </c>
      <c r="H12">
        <v>10059</v>
      </c>
      <c r="I12">
        <v>77559</v>
      </c>
      <c r="J12">
        <v>56700</v>
      </c>
      <c r="K12">
        <v>20859</v>
      </c>
      <c r="L12">
        <v>4585</v>
      </c>
      <c r="M12">
        <v>66195</v>
      </c>
      <c r="N12">
        <v>4032</v>
      </c>
    </row>
    <row r="13" spans="1:14" x14ac:dyDescent="0.25">
      <c r="A13" t="s">
        <v>8</v>
      </c>
      <c r="B13" t="s">
        <v>167</v>
      </c>
      <c r="C13">
        <v>928</v>
      </c>
      <c r="D13">
        <v>19.523</v>
      </c>
      <c r="E13">
        <v>59859</v>
      </c>
      <c r="F13">
        <v>53927</v>
      </c>
      <c r="G13">
        <v>61619</v>
      </c>
      <c r="H13">
        <v>7198</v>
      </c>
      <c r="I13">
        <v>55443</v>
      </c>
      <c r="J13">
        <v>41589</v>
      </c>
      <c r="K13">
        <v>13854</v>
      </c>
      <c r="L13">
        <v>2992</v>
      </c>
      <c r="M13">
        <v>52928</v>
      </c>
      <c r="N13">
        <v>4441</v>
      </c>
    </row>
    <row r="14" spans="1:14" x14ac:dyDescent="0.25">
      <c r="A14" t="s">
        <v>8</v>
      </c>
      <c r="B14" t="s">
        <v>168</v>
      </c>
      <c r="C14">
        <v>8954</v>
      </c>
      <c r="D14">
        <v>25.782</v>
      </c>
      <c r="E14">
        <v>42170</v>
      </c>
      <c r="F14">
        <v>40069</v>
      </c>
      <c r="G14">
        <v>42655</v>
      </c>
      <c r="H14">
        <v>6808</v>
      </c>
      <c r="I14">
        <v>40606</v>
      </c>
      <c r="J14">
        <v>28357</v>
      </c>
      <c r="K14">
        <v>12250</v>
      </c>
      <c r="L14">
        <v>2206</v>
      </c>
      <c r="M14">
        <v>38030</v>
      </c>
      <c r="N14">
        <v>2470</v>
      </c>
    </row>
    <row r="15" spans="1:14" x14ac:dyDescent="0.25">
      <c r="A15" t="s">
        <v>8</v>
      </c>
      <c r="B15" t="s">
        <v>170</v>
      </c>
      <c r="C15">
        <v>1742</v>
      </c>
      <c r="D15">
        <v>28.97</v>
      </c>
      <c r="E15">
        <v>152791</v>
      </c>
      <c r="F15">
        <v>130021</v>
      </c>
      <c r="G15">
        <v>159230</v>
      </c>
      <c r="H15">
        <v>12245</v>
      </c>
      <c r="I15">
        <v>133441</v>
      </c>
      <c r="J15">
        <v>102857</v>
      </c>
      <c r="K15">
        <v>30584</v>
      </c>
      <c r="L15">
        <v>8900</v>
      </c>
      <c r="M15">
        <v>146209</v>
      </c>
      <c r="N15">
        <v>8232</v>
      </c>
    </row>
    <row r="16" spans="1:14" x14ac:dyDescent="0.25">
      <c r="A16" t="s">
        <v>8</v>
      </c>
      <c r="B16" t="s">
        <v>171</v>
      </c>
      <c r="C16">
        <v>88</v>
      </c>
      <c r="D16">
        <v>9.9429999999999996</v>
      </c>
      <c r="E16">
        <v>34294</v>
      </c>
      <c r="F16">
        <v>29653</v>
      </c>
      <c r="G16">
        <v>32551</v>
      </c>
      <c r="H16">
        <v>4697</v>
      </c>
      <c r="I16">
        <v>31119</v>
      </c>
      <c r="J16">
        <v>19949</v>
      </c>
      <c r="K16">
        <v>11170</v>
      </c>
      <c r="L16">
        <v>5918</v>
      </c>
      <c r="M16">
        <v>42533</v>
      </c>
      <c r="N16">
        <v>2115</v>
      </c>
    </row>
    <row r="17" spans="1:14" x14ac:dyDescent="0.25">
      <c r="A17" t="s">
        <v>8</v>
      </c>
      <c r="B17" t="s">
        <v>172</v>
      </c>
      <c r="C17">
        <v>4244</v>
      </c>
      <c r="D17">
        <v>79.129000000000005</v>
      </c>
      <c r="E17">
        <v>223804</v>
      </c>
      <c r="F17">
        <v>196135</v>
      </c>
      <c r="G17">
        <v>234614</v>
      </c>
      <c r="H17">
        <v>27494</v>
      </c>
      <c r="I17">
        <v>202513</v>
      </c>
      <c r="J17">
        <v>147457</v>
      </c>
      <c r="K17">
        <v>55055</v>
      </c>
      <c r="L17">
        <v>14947</v>
      </c>
      <c r="M17">
        <v>158442</v>
      </c>
      <c r="N17">
        <v>9953</v>
      </c>
    </row>
    <row r="18" spans="1:14" x14ac:dyDescent="0.25">
      <c r="A18" t="s">
        <v>8</v>
      </c>
      <c r="B18" t="s">
        <v>173</v>
      </c>
      <c r="C18">
        <v>6672</v>
      </c>
      <c r="D18">
        <v>55.503</v>
      </c>
      <c r="E18">
        <v>125407</v>
      </c>
      <c r="F18">
        <v>113043</v>
      </c>
      <c r="G18">
        <v>128201</v>
      </c>
      <c r="H18">
        <v>20568</v>
      </c>
      <c r="I18">
        <v>117211</v>
      </c>
      <c r="J18">
        <v>77623</v>
      </c>
      <c r="K18">
        <v>39588</v>
      </c>
      <c r="L18">
        <v>9223</v>
      </c>
      <c r="M18">
        <v>153970</v>
      </c>
      <c r="N18">
        <v>7196</v>
      </c>
    </row>
    <row r="19" spans="1:14" x14ac:dyDescent="0.25">
      <c r="A19" t="s">
        <v>8</v>
      </c>
      <c r="B19" t="s">
        <v>174</v>
      </c>
      <c r="C19">
        <v>1170</v>
      </c>
      <c r="D19">
        <v>45.048000000000002</v>
      </c>
      <c r="E19">
        <v>181920</v>
      </c>
      <c r="F19">
        <v>176248</v>
      </c>
      <c r="G19">
        <v>194293</v>
      </c>
      <c r="H19">
        <v>18560</v>
      </c>
      <c r="I19">
        <v>181574</v>
      </c>
      <c r="J19">
        <v>156304</v>
      </c>
      <c r="K19">
        <v>25270</v>
      </c>
      <c r="L19">
        <v>3299</v>
      </c>
      <c r="M19">
        <v>184017</v>
      </c>
      <c r="N19">
        <v>6103</v>
      </c>
    </row>
    <row r="20" spans="1:14" x14ac:dyDescent="0.25">
      <c r="A20" t="s">
        <v>8</v>
      </c>
      <c r="B20" t="s">
        <v>175</v>
      </c>
      <c r="C20">
        <v>41000</v>
      </c>
      <c r="D20">
        <v>163.51300000000001</v>
      </c>
      <c r="E20">
        <v>267144</v>
      </c>
      <c r="F20">
        <v>246525</v>
      </c>
      <c r="G20">
        <v>268748</v>
      </c>
      <c r="H20">
        <v>46720</v>
      </c>
      <c r="I20">
        <v>255139</v>
      </c>
      <c r="J20">
        <v>176333</v>
      </c>
      <c r="K20">
        <v>78806</v>
      </c>
      <c r="L20">
        <v>14971</v>
      </c>
      <c r="M20">
        <v>219797</v>
      </c>
      <c r="N20">
        <v>14840</v>
      </c>
    </row>
    <row r="21" spans="1:14" x14ac:dyDescent="0.25">
      <c r="A21" t="s">
        <v>8</v>
      </c>
      <c r="B21" t="s">
        <v>176</v>
      </c>
      <c r="C21">
        <v>3465</v>
      </c>
      <c r="D21">
        <v>38.529000000000003</v>
      </c>
      <c r="E21">
        <v>272044</v>
      </c>
      <c r="F21">
        <v>260711</v>
      </c>
      <c r="G21">
        <v>293582</v>
      </c>
      <c r="H21">
        <v>14001</v>
      </c>
      <c r="I21">
        <v>262024</v>
      </c>
      <c r="J21">
        <v>243121</v>
      </c>
      <c r="K21">
        <v>18903</v>
      </c>
      <c r="L21">
        <v>-1293</v>
      </c>
      <c r="M21">
        <v>92963</v>
      </c>
      <c r="N21">
        <v>5742</v>
      </c>
    </row>
    <row r="22" spans="1:14" x14ac:dyDescent="0.25">
      <c r="A22" t="s">
        <v>8</v>
      </c>
      <c r="B22" t="s">
        <v>177</v>
      </c>
      <c r="C22">
        <v>15556</v>
      </c>
      <c r="D22">
        <v>92.84</v>
      </c>
      <c r="E22">
        <v>207674</v>
      </c>
      <c r="F22">
        <v>184286</v>
      </c>
      <c r="G22">
        <v>208128</v>
      </c>
      <c r="H22">
        <v>30646</v>
      </c>
      <c r="I22">
        <v>191957</v>
      </c>
      <c r="J22">
        <v>136738</v>
      </c>
      <c r="K22">
        <v>55219</v>
      </c>
      <c r="L22">
        <v>14161</v>
      </c>
      <c r="M22">
        <v>143186</v>
      </c>
      <c r="N22">
        <v>9727</v>
      </c>
    </row>
    <row r="23" spans="1:14" x14ac:dyDescent="0.25">
      <c r="A23" t="s">
        <v>8</v>
      </c>
      <c r="B23" t="s">
        <v>178</v>
      </c>
      <c r="C23">
        <v>6455</v>
      </c>
      <c r="D23">
        <v>114.661</v>
      </c>
      <c r="E23">
        <v>254992</v>
      </c>
      <c r="F23">
        <v>236530</v>
      </c>
      <c r="G23">
        <v>263713</v>
      </c>
      <c r="H23">
        <v>43510</v>
      </c>
      <c r="I23">
        <v>243183</v>
      </c>
      <c r="J23">
        <v>173086</v>
      </c>
      <c r="K23">
        <v>70098</v>
      </c>
      <c r="L23">
        <v>13555</v>
      </c>
      <c r="M23">
        <v>239874</v>
      </c>
      <c r="N23">
        <v>11949</v>
      </c>
    </row>
    <row r="24" spans="1:14" x14ac:dyDescent="0.25">
      <c r="A24" t="s">
        <v>8</v>
      </c>
      <c r="B24" t="s">
        <v>179</v>
      </c>
      <c r="C24">
        <v>1292</v>
      </c>
      <c r="D24">
        <v>139.12899999999999</v>
      </c>
      <c r="E24">
        <v>691175</v>
      </c>
      <c r="F24">
        <v>657467</v>
      </c>
      <c r="G24">
        <v>720722</v>
      </c>
      <c r="H24">
        <v>62214</v>
      </c>
      <c r="I24">
        <v>671940</v>
      </c>
      <c r="J24">
        <v>545212</v>
      </c>
      <c r="K24">
        <v>126729</v>
      </c>
      <c r="L24">
        <v>27004</v>
      </c>
      <c r="M24">
        <v>445176</v>
      </c>
      <c r="N24">
        <v>24585</v>
      </c>
    </row>
    <row r="25" spans="1:14" x14ac:dyDescent="0.25">
      <c r="A25" t="s">
        <v>8</v>
      </c>
      <c r="B25" t="s">
        <v>180</v>
      </c>
      <c r="C25">
        <v>508</v>
      </c>
      <c r="D25">
        <v>18.724</v>
      </c>
      <c r="E25">
        <v>42915</v>
      </c>
      <c r="F25">
        <v>41470</v>
      </c>
      <c r="G25">
        <v>48625</v>
      </c>
      <c r="H25">
        <v>7734</v>
      </c>
      <c r="I25">
        <v>45862</v>
      </c>
      <c r="J25">
        <v>31475</v>
      </c>
      <c r="K25">
        <v>14387</v>
      </c>
      <c r="L25">
        <v>6955</v>
      </c>
      <c r="M25">
        <v>65585</v>
      </c>
      <c r="N25">
        <v>3434</v>
      </c>
    </row>
    <row r="26" spans="1:14" x14ac:dyDescent="0.25">
      <c r="A26" t="s">
        <v>8</v>
      </c>
      <c r="B26" t="s">
        <v>181</v>
      </c>
      <c r="C26">
        <v>7292</v>
      </c>
      <c r="D26">
        <v>28.84</v>
      </c>
      <c r="E26">
        <v>35299</v>
      </c>
      <c r="F26">
        <v>30408</v>
      </c>
      <c r="G26">
        <v>35995</v>
      </c>
      <c r="H26">
        <v>6454</v>
      </c>
      <c r="I26">
        <v>32024</v>
      </c>
      <c r="J26">
        <v>22429</v>
      </c>
      <c r="K26">
        <v>9595</v>
      </c>
      <c r="L26">
        <v>1113</v>
      </c>
      <c r="M26">
        <v>27216</v>
      </c>
      <c r="N26">
        <v>2048</v>
      </c>
    </row>
    <row r="27" spans="1:14" x14ac:dyDescent="0.25">
      <c r="A27" t="s">
        <v>8</v>
      </c>
      <c r="B27" t="s">
        <v>182</v>
      </c>
      <c r="C27">
        <v>8575</v>
      </c>
      <c r="D27">
        <v>38.863999999999997</v>
      </c>
      <c r="E27">
        <v>48452</v>
      </c>
      <c r="F27">
        <v>44202</v>
      </c>
      <c r="G27">
        <v>48002</v>
      </c>
      <c r="H27">
        <v>10043</v>
      </c>
      <c r="I27">
        <v>46118</v>
      </c>
      <c r="J27">
        <v>28597</v>
      </c>
      <c r="K27">
        <v>17521</v>
      </c>
      <c r="L27">
        <v>4507</v>
      </c>
      <c r="M27">
        <v>46916</v>
      </c>
      <c r="N27">
        <v>3430</v>
      </c>
    </row>
    <row r="28" spans="1:14" x14ac:dyDescent="0.25">
      <c r="A28" t="s">
        <v>8</v>
      </c>
      <c r="B28" t="s">
        <v>6</v>
      </c>
      <c r="C28" s="7">
        <v>3267</v>
      </c>
      <c r="D28">
        <v>31.48</v>
      </c>
      <c r="E28" s="7">
        <v>944889</v>
      </c>
      <c r="F28" s="7">
        <v>800019</v>
      </c>
      <c r="G28" s="7">
        <v>1082915</v>
      </c>
      <c r="H28" s="7">
        <v>20410</v>
      </c>
      <c r="I28" s="7">
        <v>802233</v>
      </c>
      <c r="J28" s="7">
        <v>658044</v>
      </c>
      <c r="K28" s="7">
        <v>144188</v>
      </c>
      <c r="L28" s="7">
        <v>73992</v>
      </c>
      <c r="M28" s="7">
        <v>1398569</v>
      </c>
      <c r="N28" s="7">
        <v>98595</v>
      </c>
    </row>
    <row r="29" spans="1:14" x14ac:dyDescent="0.25">
      <c r="A29" t="s">
        <v>8</v>
      </c>
      <c r="B29" t="s">
        <v>7</v>
      </c>
      <c r="C29" s="7">
        <v>6034</v>
      </c>
      <c r="D29" s="7">
        <v>51</v>
      </c>
      <c r="E29" s="7">
        <v>111965</v>
      </c>
      <c r="F29" s="7">
        <v>100568</v>
      </c>
      <c r="G29" s="7">
        <v>111567</v>
      </c>
      <c r="H29" s="7">
        <v>17892</v>
      </c>
      <c r="I29" s="7">
        <v>102801</v>
      </c>
      <c r="J29" s="7">
        <v>69217</v>
      </c>
      <c r="K29" s="7">
        <v>33583</v>
      </c>
      <c r="L29" s="7">
        <v>6409</v>
      </c>
      <c r="M29" s="7">
        <v>156011</v>
      </c>
      <c r="N29" s="7">
        <v>11913</v>
      </c>
    </row>
    <row r="30" spans="1:14" x14ac:dyDescent="0.25">
      <c r="A30" t="s">
        <v>8</v>
      </c>
      <c r="B30" t="s">
        <v>185</v>
      </c>
      <c r="C30">
        <v>332</v>
      </c>
      <c r="D30">
        <v>18.390999999999998</v>
      </c>
      <c r="E30">
        <v>33322</v>
      </c>
      <c r="F30">
        <v>33125</v>
      </c>
      <c r="G30">
        <v>32340</v>
      </c>
      <c r="H30">
        <v>7714</v>
      </c>
      <c r="I30">
        <v>33286</v>
      </c>
      <c r="J30">
        <v>19362</v>
      </c>
      <c r="K30">
        <v>13924</v>
      </c>
      <c r="L30">
        <v>2372</v>
      </c>
      <c r="M30">
        <v>80382</v>
      </c>
      <c r="N30">
        <v>4857</v>
      </c>
    </row>
    <row r="31" spans="1:14" x14ac:dyDescent="0.25">
      <c r="A31" t="s">
        <v>8</v>
      </c>
      <c r="B31" t="s">
        <v>186</v>
      </c>
      <c r="C31">
        <v>444</v>
      </c>
      <c r="D31">
        <v>1.4630000000000001</v>
      </c>
      <c r="E31">
        <v>2471</v>
      </c>
      <c r="F31">
        <v>2383</v>
      </c>
      <c r="G31">
        <v>2463</v>
      </c>
      <c r="H31">
        <v>460</v>
      </c>
      <c r="I31">
        <v>2402</v>
      </c>
      <c r="J31">
        <v>1477</v>
      </c>
      <c r="K31">
        <v>925</v>
      </c>
      <c r="L31">
        <v>343</v>
      </c>
      <c r="M31">
        <v>5743</v>
      </c>
      <c r="N31">
        <v>589</v>
      </c>
    </row>
    <row r="32" spans="1:14" x14ac:dyDescent="0.25">
      <c r="A32" t="s">
        <v>8</v>
      </c>
      <c r="B32" t="s">
        <v>187</v>
      </c>
      <c r="C32">
        <v>5168</v>
      </c>
      <c r="D32">
        <v>30.399000000000001</v>
      </c>
      <c r="E32">
        <v>75206</v>
      </c>
      <c r="F32">
        <v>64123</v>
      </c>
      <c r="G32">
        <v>75761</v>
      </c>
      <c r="H32">
        <v>9525</v>
      </c>
      <c r="I32">
        <v>66147</v>
      </c>
      <c r="J32">
        <v>47683</v>
      </c>
      <c r="K32">
        <v>18464</v>
      </c>
      <c r="L32">
        <v>3648</v>
      </c>
      <c r="M32">
        <v>65713</v>
      </c>
      <c r="N32">
        <v>6416</v>
      </c>
    </row>
    <row r="33" spans="1:14" x14ac:dyDescent="0.25">
      <c r="A33" t="s">
        <v>8</v>
      </c>
      <c r="B33" t="s">
        <v>188</v>
      </c>
      <c r="C33">
        <v>90</v>
      </c>
      <c r="D33">
        <v>0.42599999999999999</v>
      </c>
      <c r="E33">
        <v>965</v>
      </c>
      <c r="F33">
        <v>937</v>
      </c>
      <c r="G33">
        <v>1003</v>
      </c>
      <c r="H33">
        <v>192</v>
      </c>
      <c r="I33">
        <v>965</v>
      </c>
      <c r="J33">
        <v>695</v>
      </c>
      <c r="K33">
        <v>269</v>
      </c>
      <c r="L33">
        <v>47</v>
      </c>
      <c r="M33">
        <v>4174</v>
      </c>
      <c r="N33">
        <v>52</v>
      </c>
    </row>
    <row r="34" spans="1:14" x14ac:dyDescent="0.25">
      <c r="A34" t="s">
        <v>9</v>
      </c>
      <c r="B34" t="s">
        <v>4</v>
      </c>
      <c r="C34" s="7">
        <v>360</v>
      </c>
      <c r="D34" s="7">
        <v>35</v>
      </c>
      <c r="E34" s="7">
        <v>96679</v>
      </c>
      <c r="F34" s="7">
        <v>87245</v>
      </c>
      <c r="G34" s="7">
        <v>95156</v>
      </c>
      <c r="H34" s="7">
        <v>18667</v>
      </c>
      <c r="I34" s="7">
        <v>90062</v>
      </c>
      <c r="J34" s="7">
        <v>44564</v>
      </c>
      <c r="K34" s="7">
        <v>45498</v>
      </c>
      <c r="L34" s="7">
        <v>13338</v>
      </c>
      <c r="M34" s="7">
        <v>164931</v>
      </c>
      <c r="N34" s="7">
        <v>13642</v>
      </c>
    </row>
    <row r="35" spans="1:14" x14ac:dyDescent="0.25">
      <c r="A35" t="s">
        <v>9</v>
      </c>
      <c r="B35" t="s">
        <v>198</v>
      </c>
      <c r="C35">
        <v>11</v>
      </c>
      <c r="D35">
        <v>22.974</v>
      </c>
      <c r="E35">
        <v>71521</v>
      </c>
      <c r="F35">
        <v>63749</v>
      </c>
      <c r="G35">
        <v>67447</v>
      </c>
      <c r="H35">
        <v>13427</v>
      </c>
      <c r="I35">
        <v>65214</v>
      </c>
      <c r="J35">
        <v>28279</v>
      </c>
      <c r="K35">
        <v>36935</v>
      </c>
      <c r="L35">
        <v>10288</v>
      </c>
      <c r="M35">
        <v>123232</v>
      </c>
      <c r="N35">
        <v>9260</v>
      </c>
    </row>
    <row r="36" spans="1:14" x14ac:dyDescent="0.25">
      <c r="A36" t="s">
        <v>9</v>
      </c>
      <c r="B36" t="s">
        <v>201</v>
      </c>
      <c r="C36">
        <v>309</v>
      </c>
      <c r="D36">
        <v>6.5330000000000004</v>
      </c>
      <c r="E36">
        <v>16972</v>
      </c>
      <c r="F36">
        <v>15467</v>
      </c>
      <c r="G36">
        <v>17160</v>
      </c>
      <c r="H36">
        <v>2695</v>
      </c>
      <c r="I36">
        <v>16432</v>
      </c>
      <c r="J36">
        <v>10984</v>
      </c>
      <c r="K36">
        <v>5448</v>
      </c>
      <c r="L36">
        <v>1001</v>
      </c>
      <c r="M36">
        <v>25691</v>
      </c>
      <c r="N36">
        <v>1525</v>
      </c>
    </row>
    <row r="37" spans="1:14" x14ac:dyDescent="0.25">
      <c r="A37" t="s">
        <v>9</v>
      </c>
      <c r="B37" t="s">
        <v>202</v>
      </c>
      <c r="C37">
        <v>34</v>
      </c>
      <c r="D37">
        <v>2.3170000000000002</v>
      </c>
      <c r="E37">
        <v>3931</v>
      </c>
      <c r="F37">
        <v>3868</v>
      </c>
      <c r="G37">
        <v>3674</v>
      </c>
      <c r="H37">
        <v>980</v>
      </c>
      <c r="I37">
        <v>3915</v>
      </c>
      <c r="J37">
        <v>2356</v>
      </c>
      <c r="K37">
        <v>1559</v>
      </c>
      <c r="L37">
        <v>294</v>
      </c>
      <c r="M37">
        <v>2504</v>
      </c>
      <c r="N37">
        <v>146</v>
      </c>
    </row>
    <row r="38" spans="1:14" x14ac:dyDescent="0.25">
      <c r="A38" t="s">
        <v>9</v>
      </c>
      <c r="B38" t="s">
        <v>5</v>
      </c>
      <c r="C38" s="7">
        <v>172596</v>
      </c>
      <c r="D38" s="7">
        <v>1224</v>
      </c>
      <c r="E38" s="7">
        <v>3614175</v>
      </c>
      <c r="F38" s="7">
        <v>3291673</v>
      </c>
      <c r="G38" s="7">
        <v>3722388</v>
      </c>
      <c r="H38" s="7">
        <v>422401</v>
      </c>
      <c r="I38" s="7">
        <v>3399344</v>
      </c>
      <c r="J38" s="7">
        <v>2631953</v>
      </c>
      <c r="K38" s="7">
        <v>767391</v>
      </c>
      <c r="L38" s="7">
        <v>164064</v>
      </c>
      <c r="M38" s="7">
        <v>2677343</v>
      </c>
      <c r="N38" s="7">
        <v>161349</v>
      </c>
    </row>
    <row r="39" spans="1:14" x14ac:dyDescent="0.25">
      <c r="A39" t="s">
        <v>9</v>
      </c>
      <c r="B39" t="s">
        <v>160</v>
      </c>
      <c r="C39">
        <v>7117</v>
      </c>
      <c r="D39">
        <v>100.65</v>
      </c>
      <c r="E39">
        <v>287811</v>
      </c>
      <c r="F39">
        <v>220592</v>
      </c>
      <c r="G39">
        <v>293474</v>
      </c>
      <c r="H39">
        <v>28923</v>
      </c>
      <c r="I39">
        <v>238728</v>
      </c>
      <c r="J39">
        <v>188464</v>
      </c>
      <c r="K39">
        <v>50264</v>
      </c>
      <c r="L39">
        <v>7541</v>
      </c>
      <c r="M39">
        <v>164344</v>
      </c>
      <c r="N39">
        <v>9585</v>
      </c>
    </row>
    <row r="40" spans="1:14" x14ac:dyDescent="0.25">
      <c r="A40" t="s">
        <v>9</v>
      </c>
      <c r="B40" t="s">
        <v>161</v>
      </c>
      <c r="C40">
        <v>1277</v>
      </c>
      <c r="D40">
        <v>15.157</v>
      </c>
      <c r="E40">
        <v>61456</v>
      </c>
      <c r="F40">
        <v>55617</v>
      </c>
      <c r="G40">
        <v>61981</v>
      </c>
      <c r="H40">
        <v>6867</v>
      </c>
      <c r="I40">
        <v>58571</v>
      </c>
      <c r="J40">
        <v>39706</v>
      </c>
      <c r="K40">
        <v>18865</v>
      </c>
      <c r="L40">
        <v>4627</v>
      </c>
      <c r="M40">
        <v>84400</v>
      </c>
      <c r="N40">
        <v>4476</v>
      </c>
    </row>
    <row r="41" spans="1:14" x14ac:dyDescent="0.25">
      <c r="A41" t="s">
        <v>9</v>
      </c>
      <c r="B41" t="s">
        <v>163</v>
      </c>
      <c r="C41">
        <v>2828</v>
      </c>
      <c r="D41">
        <v>26.292999999999999</v>
      </c>
      <c r="E41">
        <v>47439</v>
      </c>
      <c r="F41">
        <v>42688</v>
      </c>
      <c r="G41">
        <v>49618</v>
      </c>
      <c r="H41">
        <v>7423</v>
      </c>
      <c r="I41">
        <v>43778</v>
      </c>
      <c r="J41">
        <v>31369</v>
      </c>
      <c r="K41">
        <v>12409</v>
      </c>
      <c r="L41">
        <v>1931</v>
      </c>
      <c r="M41">
        <v>49206</v>
      </c>
      <c r="N41">
        <v>3815</v>
      </c>
    </row>
    <row r="42" spans="1:14" x14ac:dyDescent="0.25">
      <c r="A42" t="s">
        <v>9</v>
      </c>
      <c r="B42" t="s">
        <v>164</v>
      </c>
      <c r="C42">
        <v>10337</v>
      </c>
      <c r="D42">
        <v>26.09</v>
      </c>
      <c r="E42">
        <v>15518</v>
      </c>
      <c r="F42">
        <v>12883</v>
      </c>
      <c r="G42">
        <v>15702</v>
      </c>
      <c r="H42">
        <v>3688</v>
      </c>
      <c r="I42">
        <v>13597</v>
      </c>
      <c r="J42">
        <v>8142</v>
      </c>
      <c r="K42">
        <v>5455</v>
      </c>
      <c r="L42">
        <v>733</v>
      </c>
      <c r="M42">
        <v>12837</v>
      </c>
      <c r="N42">
        <v>723</v>
      </c>
    </row>
    <row r="43" spans="1:14" x14ac:dyDescent="0.25">
      <c r="A43" t="s">
        <v>9</v>
      </c>
      <c r="B43" t="s">
        <v>165</v>
      </c>
      <c r="C43">
        <v>897</v>
      </c>
      <c r="D43">
        <v>6.79</v>
      </c>
      <c r="E43">
        <v>5654</v>
      </c>
      <c r="F43">
        <v>5109</v>
      </c>
      <c r="G43">
        <v>5729</v>
      </c>
      <c r="H43">
        <v>1457</v>
      </c>
      <c r="I43">
        <v>5197</v>
      </c>
      <c r="J43">
        <v>3301</v>
      </c>
      <c r="K43">
        <v>1896</v>
      </c>
      <c r="L43">
        <v>175</v>
      </c>
      <c r="M43">
        <v>3573</v>
      </c>
      <c r="N43">
        <v>346</v>
      </c>
    </row>
    <row r="44" spans="1:14" x14ac:dyDescent="0.25">
      <c r="A44" t="s">
        <v>9</v>
      </c>
      <c r="B44" t="s">
        <v>166</v>
      </c>
      <c r="C44">
        <v>29495</v>
      </c>
      <c r="D44">
        <v>60.241</v>
      </c>
      <c r="E44">
        <v>86428</v>
      </c>
      <c r="F44">
        <v>79012</v>
      </c>
      <c r="G44">
        <v>86172</v>
      </c>
      <c r="H44">
        <v>9674</v>
      </c>
      <c r="I44">
        <v>80885</v>
      </c>
      <c r="J44">
        <v>60037</v>
      </c>
      <c r="K44">
        <v>20848</v>
      </c>
      <c r="L44">
        <v>4792</v>
      </c>
      <c r="M44">
        <v>64967</v>
      </c>
      <c r="N44">
        <v>4474</v>
      </c>
    </row>
    <row r="45" spans="1:14" x14ac:dyDescent="0.25">
      <c r="A45" t="s">
        <v>9</v>
      </c>
      <c r="B45" t="s">
        <v>167</v>
      </c>
      <c r="C45">
        <v>965</v>
      </c>
      <c r="D45">
        <v>19.154</v>
      </c>
      <c r="E45">
        <v>63433</v>
      </c>
      <c r="F45">
        <v>55805</v>
      </c>
      <c r="G45">
        <v>65767</v>
      </c>
      <c r="H45">
        <v>7139</v>
      </c>
      <c r="I45">
        <v>57613</v>
      </c>
      <c r="J45">
        <v>44926</v>
      </c>
      <c r="K45">
        <v>12687</v>
      </c>
      <c r="L45">
        <v>2326</v>
      </c>
      <c r="M45">
        <v>53316</v>
      </c>
      <c r="N45">
        <v>4138</v>
      </c>
    </row>
    <row r="46" spans="1:14" x14ac:dyDescent="0.25">
      <c r="A46" t="s">
        <v>9</v>
      </c>
      <c r="B46" t="s">
        <v>168</v>
      </c>
      <c r="C46">
        <v>8687</v>
      </c>
      <c r="D46">
        <v>25.015999999999998</v>
      </c>
      <c r="E46">
        <v>40625</v>
      </c>
      <c r="F46">
        <v>38659</v>
      </c>
      <c r="G46">
        <v>40778</v>
      </c>
      <c r="H46">
        <v>6718</v>
      </c>
      <c r="I46">
        <v>39178</v>
      </c>
      <c r="J46">
        <v>27227</v>
      </c>
      <c r="K46">
        <v>11951</v>
      </c>
      <c r="L46">
        <v>2178</v>
      </c>
      <c r="M46">
        <v>38718</v>
      </c>
      <c r="N46">
        <v>2968</v>
      </c>
    </row>
    <row r="47" spans="1:14" x14ac:dyDescent="0.25">
      <c r="A47" t="s">
        <v>9</v>
      </c>
      <c r="B47" t="s">
        <v>170</v>
      </c>
      <c r="C47">
        <v>1819</v>
      </c>
      <c r="D47">
        <v>29.132000000000001</v>
      </c>
      <c r="E47">
        <v>169835</v>
      </c>
      <c r="F47">
        <v>142529</v>
      </c>
      <c r="G47">
        <v>177898</v>
      </c>
      <c r="H47">
        <v>12432</v>
      </c>
      <c r="I47">
        <v>147755</v>
      </c>
      <c r="J47">
        <v>115948</v>
      </c>
      <c r="K47">
        <v>31808</v>
      </c>
      <c r="L47">
        <v>6177</v>
      </c>
      <c r="M47">
        <v>149841</v>
      </c>
      <c r="N47">
        <v>6983</v>
      </c>
    </row>
    <row r="48" spans="1:14" x14ac:dyDescent="0.25">
      <c r="A48" t="s">
        <v>9</v>
      </c>
      <c r="B48" t="s">
        <v>171</v>
      </c>
      <c r="C48">
        <v>86</v>
      </c>
      <c r="D48">
        <v>9.8320000000000007</v>
      </c>
      <c r="E48">
        <v>34242</v>
      </c>
      <c r="F48">
        <v>30170</v>
      </c>
      <c r="G48">
        <v>32739</v>
      </c>
      <c r="H48">
        <v>4731</v>
      </c>
      <c r="I48">
        <v>31675</v>
      </c>
      <c r="J48">
        <v>20724</v>
      </c>
      <c r="K48">
        <v>10950</v>
      </c>
      <c r="L48">
        <v>3217</v>
      </c>
      <c r="M48">
        <v>43457</v>
      </c>
      <c r="N48">
        <v>2493</v>
      </c>
    </row>
    <row r="49" spans="1:15" x14ac:dyDescent="0.25">
      <c r="A49" t="s">
        <v>9</v>
      </c>
      <c r="B49" t="s">
        <v>172</v>
      </c>
      <c r="C49">
        <v>4058</v>
      </c>
      <c r="D49">
        <v>81.418999999999997</v>
      </c>
      <c r="E49">
        <v>245425</v>
      </c>
      <c r="F49">
        <v>215092</v>
      </c>
      <c r="G49">
        <v>258360</v>
      </c>
      <c r="H49">
        <v>29049</v>
      </c>
      <c r="I49">
        <v>222734</v>
      </c>
      <c r="J49">
        <v>164265</v>
      </c>
      <c r="K49">
        <v>58469</v>
      </c>
      <c r="L49">
        <v>16457</v>
      </c>
      <c r="M49">
        <v>170808</v>
      </c>
      <c r="N49">
        <v>10419</v>
      </c>
    </row>
    <row r="50" spans="1:15" x14ac:dyDescent="0.25">
      <c r="A50" t="s">
        <v>9</v>
      </c>
      <c r="B50" t="s">
        <v>173</v>
      </c>
      <c r="C50">
        <v>6884</v>
      </c>
      <c r="D50">
        <v>56.448</v>
      </c>
      <c r="E50">
        <v>130329</v>
      </c>
      <c r="F50">
        <v>117047</v>
      </c>
      <c r="G50">
        <v>134536</v>
      </c>
      <c r="H50">
        <v>21272</v>
      </c>
      <c r="I50">
        <v>121643</v>
      </c>
      <c r="J50">
        <v>81112</v>
      </c>
      <c r="K50">
        <v>40532</v>
      </c>
      <c r="L50">
        <v>8577</v>
      </c>
      <c r="M50">
        <v>155868</v>
      </c>
      <c r="N50">
        <v>7923</v>
      </c>
    </row>
    <row r="51" spans="1:15" x14ac:dyDescent="0.25">
      <c r="A51" t="s">
        <v>9</v>
      </c>
      <c r="B51" t="s">
        <v>174</v>
      </c>
      <c r="C51">
        <v>928</v>
      </c>
      <c r="D51">
        <v>47.052999999999997</v>
      </c>
      <c r="E51">
        <v>211672</v>
      </c>
      <c r="F51">
        <v>203831</v>
      </c>
      <c r="G51">
        <v>223560</v>
      </c>
      <c r="H51">
        <v>20531</v>
      </c>
      <c r="I51">
        <v>208367</v>
      </c>
      <c r="J51">
        <v>175683</v>
      </c>
      <c r="K51">
        <v>32684</v>
      </c>
      <c r="L51">
        <v>4722</v>
      </c>
      <c r="M51">
        <v>192275</v>
      </c>
      <c r="N51">
        <v>6442</v>
      </c>
    </row>
    <row r="52" spans="1:15" x14ac:dyDescent="0.25">
      <c r="A52" t="s">
        <v>9</v>
      </c>
      <c r="B52" t="s">
        <v>175</v>
      </c>
      <c r="C52">
        <v>43276</v>
      </c>
      <c r="D52">
        <v>170.995</v>
      </c>
      <c r="E52">
        <v>292358</v>
      </c>
      <c r="F52">
        <v>270748</v>
      </c>
      <c r="G52">
        <v>293290</v>
      </c>
      <c r="H52">
        <v>49868</v>
      </c>
      <c r="I52">
        <v>278891</v>
      </c>
      <c r="J52">
        <v>194480</v>
      </c>
      <c r="K52">
        <v>84411</v>
      </c>
      <c r="L52">
        <v>16576</v>
      </c>
      <c r="M52">
        <v>223826</v>
      </c>
      <c r="N52">
        <v>17401</v>
      </c>
    </row>
    <row r="53" spans="1:15" x14ac:dyDescent="0.25">
      <c r="A53" t="s">
        <v>9</v>
      </c>
      <c r="B53" t="s">
        <v>176</v>
      </c>
      <c r="C53">
        <v>3397</v>
      </c>
      <c r="D53">
        <v>46.110999999999997</v>
      </c>
      <c r="E53">
        <v>289354</v>
      </c>
      <c r="F53">
        <v>277200</v>
      </c>
      <c r="G53">
        <v>311671</v>
      </c>
      <c r="H53">
        <v>17577</v>
      </c>
      <c r="I53">
        <v>280936</v>
      </c>
      <c r="J53">
        <v>255850</v>
      </c>
      <c r="K53">
        <v>25086</v>
      </c>
      <c r="L53">
        <v>-741</v>
      </c>
      <c r="M53">
        <v>134942</v>
      </c>
      <c r="N53">
        <v>7664</v>
      </c>
      <c r="O53" t="s">
        <v>7</v>
      </c>
    </row>
    <row r="54" spans="1:15" x14ac:dyDescent="0.25">
      <c r="A54" t="s">
        <v>9</v>
      </c>
      <c r="B54" t="s">
        <v>177</v>
      </c>
      <c r="C54">
        <v>15149</v>
      </c>
      <c r="D54">
        <v>97.323999999999998</v>
      </c>
      <c r="E54">
        <v>235595</v>
      </c>
      <c r="F54">
        <v>211186</v>
      </c>
      <c r="G54">
        <v>237014</v>
      </c>
      <c r="H54">
        <v>33907</v>
      </c>
      <c r="I54">
        <v>219289</v>
      </c>
      <c r="J54">
        <v>159183</v>
      </c>
      <c r="K54">
        <v>60106</v>
      </c>
      <c r="L54">
        <v>14167</v>
      </c>
      <c r="M54">
        <v>161046</v>
      </c>
      <c r="N54">
        <v>10587</v>
      </c>
    </row>
    <row r="55" spans="1:15" x14ac:dyDescent="0.25">
      <c r="A55" t="s">
        <v>9</v>
      </c>
      <c r="B55" t="s">
        <v>178</v>
      </c>
      <c r="C55">
        <v>6111</v>
      </c>
      <c r="D55">
        <v>119.497</v>
      </c>
      <c r="E55">
        <v>279981</v>
      </c>
      <c r="F55">
        <v>258751</v>
      </c>
      <c r="G55">
        <v>287487</v>
      </c>
      <c r="H55">
        <v>47576</v>
      </c>
      <c r="I55">
        <v>269464</v>
      </c>
      <c r="J55">
        <v>194940</v>
      </c>
      <c r="K55">
        <v>74524</v>
      </c>
      <c r="L55">
        <v>14727</v>
      </c>
      <c r="M55">
        <v>253509</v>
      </c>
      <c r="N55">
        <v>14457</v>
      </c>
    </row>
    <row r="56" spans="1:15" x14ac:dyDescent="0.25">
      <c r="A56" t="s">
        <v>9</v>
      </c>
      <c r="B56" t="s">
        <v>179</v>
      </c>
      <c r="C56">
        <v>1256</v>
      </c>
      <c r="D56">
        <v>142.86500000000001</v>
      </c>
      <c r="E56">
        <v>749524</v>
      </c>
      <c r="F56">
        <v>713676</v>
      </c>
      <c r="G56">
        <v>775378</v>
      </c>
      <c r="H56">
        <v>65057</v>
      </c>
      <c r="I56">
        <v>729084</v>
      </c>
      <c r="J56">
        <v>597742</v>
      </c>
      <c r="K56">
        <v>131342</v>
      </c>
      <c r="L56">
        <v>34870</v>
      </c>
      <c r="M56">
        <v>448876</v>
      </c>
      <c r="N56">
        <v>33633</v>
      </c>
    </row>
    <row r="57" spans="1:15" x14ac:dyDescent="0.25">
      <c r="A57" t="s">
        <v>9</v>
      </c>
      <c r="B57" t="s">
        <v>180</v>
      </c>
      <c r="C57">
        <v>557</v>
      </c>
      <c r="D57">
        <v>20.093</v>
      </c>
      <c r="E57">
        <v>50966</v>
      </c>
      <c r="F57">
        <v>49160</v>
      </c>
      <c r="G57">
        <v>54023</v>
      </c>
      <c r="H57">
        <v>8554</v>
      </c>
      <c r="I57">
        <v>51126</v>
      </c>
      <c r="J57">
        <v>34237</v>
      </c>
      <c r="K57">
        <v>16890</v>
      </c>
      <c r="L57">
        <v>6798</v>
      </c>
      <c r="M57">
        <v>66582</v>
      </c>
      <c r="N57">
        <v>2440</v>
      </c>
    </row>
    <row r="58" spans="1:15" x14ac:dyDescent="0.25">
      <c r="A58" t="s">
        <v>9</v>
      </c>
      <c r="B58" t="s">
        <v>181</v>
      </c>
      <c r="C58">
        <v>8241</v>
      </c>
      <c r="D58">
        <v>28.917999999999999</v>
      </c>
      <c r="E58">
        <v>34632</v>
      </c>
      <c r="F58">
        <v>31240</v>
      </c>
      <c r="G58">
        <v>35019</v>
      </c>
      <c r="H58">
        <v>6344</v>
      </c>
      <c r="I58">
        <v>32393</v>
      </c>
      <c r="J58">
        <v>22946</v>
      </c>
      <c r="K58">
        <v>9448</v>
      </c>
      <c r="L58">
        <v>1225</v>
      </c>
      <c r="M58">
        <v>26649</v>
      </c>
      <c r="N58">
        <v>1428</v>
      </c>
    </row>
    <row r="59" spans="1:15" x14ac:dyDescent="0.25">
      <c r="A59" t="s">
        <v>9</v>
      </c>
      <c r="B59" t="s">
        <v>182</v>
      </c>
      <c r="C59">
        <v>8544</v>
      </c>
      <c r="D59">
        <v>39.521000000000001</v>
      </c>
      <c r="E59">
        <v>49667</v>
      </c>
      <c r="F59">
        <v>44344</v>
      </c>
      <c r="G59">
        <v>51845</v>
      </c>
      <c r="H59">
        <v>10316</v>
      </c>
      <c r="I59">
        <v>46660</v>
      </c>
      <c r="J59">
        <v>29516</v>
      </c>
      <c r="K59">
        <v>17145</v>
      </c>
      <c r="L59">
        <v>4527</v>
      </c>
      <c r="M59">
        <v>51836</v>
      </c>
      <c r="N59">
        <v>4311</v>
      </c>
    </row>
    <row r="60" spans="1:15" x14ac:dyDescent="0.25">
      <c r="A60" t="s">
        <v>9</v>
      </c>
      <c r="B60" t="s">
        <v>6</v>
      </c>
      <c r="C60" s="7">
        <v>5289</v>
      </c>
      <c r="D60">
        <v>32.274000000000001</v>
      </c>
      <c r="E60" s="7">
        <v>1073798</v>
      </c>
      <c r="F60" s="7">
        <v>912454</v>
      </c>
      <c r="G60" s="7">
        <v>1271997</v>
      </c>
      <c r="H60" s="7">
        <v>20725</v>
      </c>
      <c r="I60" s="7">
        <v>924766</v>
      </c>
      <c r="J60" s="7">
        <v>776699</v>
      </c>
      <c r="K60" s="7">
        <v>148067</v>
      </c>
      <c r="L60" s="7">
        <v>88201</v>
      </c>
      <c r="M60" s="7">
        <v>1456096</v>
      </c>
      <c r="N60" s="7">
        <v>81463</v>
      </c>
    </row>
    <row r="61" spans="1:15" x14ac:dyDescent="0.25">
      <c r="A61" t="s">
        <v>9</v>
      </c>
      <c r="B61" t="s">
        <v>7</v>
      </c>
      <c r="C61" s="7">
        <v>6206</v>
      </c>
      <c r="D61" s="7">
        <v>52</v>
      </c>
      <c r="E61" s="7">
        <v>121579</v>
      </c>
      <c r="F61" s="7">
        <v>108437</v>
      </c>
      <c r="G61" s="7">
        <v>121776</v>
      </c>
      <c r="H61" s="7">
        <v>18557</v>
      </c>
      <c r="I61" s="7">
        <v>111060</v>
      </c>
      <c r="J61" s="7">
        <v>76955</v>
      </c>
      <c r="K61" s="7">
        <v>34105</v>
      </c>
      <c r="L61" s="7">
        <v>6214</v>
      </c>
      <c r="M61" s="7">
        <v>159505</v>
      </c>
      <c r="N61" s="7">
        <v>11978</v>
      </c>
    </row>
    <row r="62" spans="1:15" x14ac:dyDescent="0.25">
      <c r="A62" t="s">
        <v>9</v>
      </c>
      <c r="B62" t="s">
        <v>185</v>
      </c>
      <c r="C62">
        <v>405</v>
      </c>
      <c r="D62">
        <v>18.399000000000001</v>
      </c>
      <c r="E62">
        <v>34643</v>
      </c>
      <c r="F62">
        <v>34446</v>
      </c>
      <c r="G62">
        <v>33537</v>
      </c>
      <c r="H62">
        <v>7914</v>
      </c>
      <c r="I62">
        <v>34638</v>
      </c>
      <c r="J62">
        <v>20315</v>
      </c>
      <c r="K62">
        <v>14323</v>
      </c>
      <c r="L62">
        <v>2344</v>
      </c>
      <c r="M62">
        <v>83483</v>
      </c>
      <c r="N62">
        <v>5115</v>
      </c>
    </row>
    <row r="63" spans="1:15" x14ac:dyDescent="0.25">
      <c r="A63" t="s">
        <v>9</v>
      </c>
      <c r="B63" t="s">
        <v>186</v>
      </c>
      <c r="C63">
        <v>399</v>
      </c>
      <c r="D63">
        <v>1.496</v>
      </c>
      <c r="E63">
        <v>2671</v>
      </c>
      <c r="F63">
        <v>2551</v>
      </c>
      <c r="G63">
        <v>2615</v>
      </c>
      <c r="H63">
        <v>481</v>
      </c>
      <c r="I63">
        <v>2582</v>
      </c>
      <c r="J63">
        <v>1549</v>
      </c>
      <c r="K63">
        <v>1032</v>
      </c>
      <c r="L63">
        <v>362</v>
      </c>
      <c r="M63">
        <v>5889</v>
      </c>
      <c r="N63">
        <v>426</v>
      </c>
    </row>
    <row r="64" spans="1:15" x14ac:dyDescent="0.25">
      <c r="A64" t="s">
        <v>9</v>
      </c>
      <c r="B64" t="s">
        <v>187</v>
      </c>
      <c r="C64">
        <v>5311</v>
      </c>
      <c r="D64">
        <v>31.655000000000001</v>
      </c>
      <c r="E64">
        <v>83100</v>
      </c>
      <c r="F64">
        <v>70305</v>
      </c>
      <c r="G64">
        <v>83472</v>
      </c>
      <c r="H64">
        <v>9826</v>
      </c>
      <c r="I64">
        <v>72696</v>
      </c>
      <c r="J64">
        <v>54017</v>
      </c>
      <c r="K64">
        <v>18680</v>
      </c>
      <c r="L64">
        <v>3824</v>
      </c>
      <c r="M64">
        <v>65019</v>
      </c>
      <c r="N64">
        <v>6353</v>
      </c>
    </row>
    <row r="65" spans="1:14" x14ac:dyDescent="0.25">
      <c r="A65" t="s">
        <v>9</v>
      </c>
      <c r="B65" t="s">
        <v>188</v>
      </c>
      <c r="C65">
        <v>91</v>
      </c>
      <c r="D65">
        <v>0.69799999999999995</v>
      </c>
      <c r="E65">
        <v>1165</v>
      </c>
      <c r="F65">
        <v>1136</v>
      </c>
      <c r="G65">
        <v>2152</v>
      </c>
      <c r="H65">
        <v>336</v>
      </c>
      <c r="I65">
        <v>1144</v>
      </c>
      <c r="J65">
        <v>1074</v>
      </c>
      <c r="K65">
        <v>70</v>
      </c>
      <c r="L65">
        <v>-315</v>
      </c>
      <c r="M65">
        <v>5115</v>
      </c>
      <c r="N65">
        <v>85</v>
      </c>
    </row>
    <row r="66" spans="1:14" x14ac:dyDescent="0.25">
      <c r="A66" t="s">
        <v>10</v>
      </c>
      <c r="B66" t="s">
        <v>4</v>
      </c>
      <c r="C66" s="7">
        <v>359</v>
      </c>
      <c r="D66" s="7">
        <v>34</v>
      </c>
      <c r="E66" s="7">
        <v>90591</v>
      </c>
      <c r="F66" s="7">
        <v>79414</v>
      </c>
      <c r="G66" s="7">
        <v>96229</v>
      </c>
      <c r="H66" s="7">
        <v>18816</v>
      </c>
      <c r="I66" s="7">
        <v>84045</v>
      </c>
      <c r="J66" s="7">
        <v>44303</v>
      </c>
      <c r="K66" s="7">
        <v>39742</v>
      </c>
      <c r="L66" s="7">
        <v>8408</v>
      </c>
      <c r="M66" s="7">
        <v>162198</v>
      </c>
      <c r="N66" s="7">
        <v>13465</v>
      </c>
    </row>
    <row r="67" spans="1:14" x14ac:dyDescent="0.25">
      <c r="A67" t="s">
        <v>10</v>
      </c>
      <c r="B67" t="s">
        <v>198</v>
      </c>
      <c r="C67">
        <v>11</v>
      </c>
      <c r="D67">
        <v>22.481999999999999</v>
      </c>
      <c r="E67">
        <v>61977</v>
      </c>
      <c r="F67">
        <v>55821</v>
      </c>
      <c r="G67">
        <v>65817</v>
      </c>
      <c r="H67">
        <v>13503</v>
      </c>
      <c r="I67">
        <v>58688</v>
      </c>
      <c r="J67">
        <v>27850</v>
      </c>
      <c r="K67">
        <v>30838</v>
      </c>
      <c r="L67">
        <v>5187</v>
      </c>
      <c r="M67">
        <v>118183</v>
      </c>
      <c r="N67">
        <v>10694</v>
      </c>
    </row>
    <row r="68" spans="1:14" x14ac:dyDescent="0.25">
      <c r="A68" t="s">
        <v>10</v>
      </c>
      <c r="B68" t="s">
        <v>201</v>
      </c>
      <c r="C68">
        <v>307</v>
      </c>
      <c r="D68">
        <v>6.1369999999999996</v>
      </c>
      <c r="E68">
        <v>16270</v>
      </c>
      <c r="F68">
        <v>14509</v>
      </c>
      <c r="G68">
        <v>16324</v>
      </c>
      <c r="H68">
        <v>2626</v>
      </c>
      <c r="I68">
        <v>15553</v>
      </c>
      <c r="J68">
        <v>10451</v>
      </c>
      <c r="K68">
        <v>5102</v>
      </c>
      <c r="L68">
        <v>808</v>
      </c>
      <c r="M68">
        <v>23692</v>
      </c>
      <c r="N68">
        <v>1080</v>
      </c>
    </row>
    <row r="69" spans="1:14" x14ac:dyDescent="0.25">
      <c r="A69" t="s">
        <v>10</v>
      </c>
      <c r="B69" t="s">
        <v>202</v>
      </c>
      <c r="C69">
        <v>35</v>
      </c>
      <c r="D69">
        <v>2.3250000000000002</v>
      </c>
      <c r="E69">
        <v>4500</v>
      </c>
      <c r="F69">
        <v>4411</v>
      </c>
      <c r="G69">
        <v>4126</v>
      </c>
      <c r="H69">
        <v>1043</v>
      </c>
      <c r="I69">
        <v>4481</v>
      </c>
      <c r="J69">
        <v>2659</v>
      </c>
      <c r="K69">
        <v>1822</v>
      </c>
      <c r="L69">
        <v>495</v>
      </c>
      <c r="M69">
        <v>2708</v>
      </c>
      <c r="N69">
        <v>236</v>
      </c>
    </row>
    <row r="70" spans="1:14" x14ac:dyDescent="0.25">
      <c r="A70" t="s">
        <v>10</v>
      </c>
      <c r="B70" t="s">
        <v>5</v>
      </c>
      <c r="C70" s="7">
        <v>173889</v>
      </c>
      <c r="D70" s="7">
        <v>1225</v>
      </c>
      <c r="E70" s="7">
        <v>3720020</v>
      </c>
      <c r="F70" s="7">
        <v>3367898</v>
      </c>
      <c r="G70" s="7">
        <v>3844461</v>
      </c>
      <c r="H70" s="7">
        <v>434490</v>
      </c>
      <c r="I70" s="7">
        <v>3470886</v>
      </c>
      <c r="J70" s="7">
        <v>2683826</v>
      </c>
      <c r="K70" s="7">
        <v>787061</v>
      </c>
      <c r="L70" s="7">
        <v>165367</v>
      </c>
      <c r="M70" s="7">
        <v>2702996</v>
      </c>
      <c r="N70" s="7">
        <v>177573</v>
      </c>
    </row>
    <row r="71" spans="1:14" x14ac:dyDescent="0.25">
      <c r="A71" t="s">
        <v>10</v>
      </c>
      <c r="B71" t="s">
        <v>160</v>
      </c>
      <c r="C71">
        <v>7305</v>
      </c>
      <c r="D71">
        <v>100.827</v>
      </c>
      <c r="E71">
        <v>298053</v>
      </c>
      <c r="F71">
        <v>226255</v>
      </c>
      <c r="G71">
        <v>305804</v>
      </c>
      <c r="H71">
        <v>29426</v>
      </c>
      <c r="I71">
        <v>245274</v>
      </c>
      <c r="J71">
        <v>197257</v>
      </c>
      <c r="K71">
        <v>48018</v>
      </c>
      <c r="L71">
        <v>6835</v>
      </c>
      <c r="M71">
        <v>175841</v>
      </c>
      <c r="N71">
        <v>9746</v>
      </c>
    </row>
    <row r="72" spans="1:14" x14ac:dyDescent="0.25">
      <c r="A72" t="s">
        <v>10</v>
      </c>
      <c r="B72" t="s">
        <v>161</v>
      </c>
      <c r="C72">
        <v>1222</v>
      </c>
      <c r="D72">
        <v>14.898</v>
      </c>
      <c r="E72">
        <v>62366</v>
      </c>
      <c r="F72">
        <v>56374</v>
      </c>
      <c r="G72">
        <v>63672</v>
      </c>
      <c r="H72">
        <v>6795</v>
      </c>
      <c r="I72">
        <v>59310</v>
      </c>
      <c r="J72">
        <v>40983</v>
      </c>
      <c r="K72">
        <v>18327</v>
      </c>
      <c r="L72">
        <v>3720</v>
      </c>
      <c r="M72">
        <v>75469</v>
      </c>
      <c r="N72">
        <v>4756</v>
      </c>
    </row>
    <row r="73" spans="1:14" x14ac:dyDescent="0.25">
      <c r="A73" t="s">
        <v>10</v>
      </c>
      <c r="B73" t="s">
        <v>163</v>
      </c>
      <c r="C73">
        <v>3151</v>
      </c>
      <c r="D73">
        <v>26.363</v>
      </c>
      <c r="E73">
        <v>47743</v>
      </c>
      <c r="F73">
        <v>42324</v>
      </c>
      <c r="G73">
        <v>49380</v>
      </c>
      <c r="H73">
        <v>7517</v>
      </c>
      <c r="I73">
        <v>43478</v>
      </c>
      <c r="J73">
        <v>31434</v>
      </c>
      <c r="K73">
        <v>12044</v>
      </c>
      <c r="L73">
        <v>2590</v>
      </c>
      <c r="M73">
        <v>48474</v>
      </c>
      <c r="N73">
        <v>2425</v>
      </c>
    </row>
    <row r="74" spans="1:14" x14ac:dyDescent="0.25">
      <c r="A74" t="s">
        <v>10</v>
      </c>
      <c r="B74" t="s">
        <v>164</v>
      </c>
      <c r="C74">
        <v>10784</v>
      </c>
      <c r="D74">
        <v>25.797999999999998</v>
      </c>
      <c r="E74">
        <v>15767</v>
      </c>
      <c r="F74">
        <v>13123</v>
      </c>
      <c r="G74">
        <v>15433</v>
      </c>
      <c r="H74">
        <v>3531</v>
      </c>
      <c r="I74">
        <v>13691</v>
      </c>
      <c r="J74">
        <v>8281</v>
      </c>
      <c r="K74">
        <v>5410</v>
      </c>
      <c r="L74">
        <v>1272</v>
      </c>
      <c r="M74">
        <v>12250</v>
      </c>
      <c r="N74">
        <v>548</v>
      </c>
    </row>
    <row r="75" spans="1:14" x14ac:dyDescent="0.25">
      <c r="A75" t="s">
        <v>10</v>
      </c>
      <c r="B75" t="s">
        <v>165</v>
      </c>
      <c r="C75">
        <v>840</v>
      </c>
      <c r="D75">
        <v>6.3760000000000003</v>
      </c>
      <c r="E75">
        <v>5912</v>
      </c>
      <c r="F75">
        <v>5084</v>
      </c>
      <c r="G75">
        <v>5949</v>
      </c>
      <c r="H75">
        <v>1419</v>
      </c>
      <c r="I75">
        <v>5284</v>
      </c>
      <c r="J75">
        <v>3412</v>
      </c>
      <c r="K75">
        <v>1872</v>
      </c>
      <c r="L75">
        <v>214</v>
      </c>
      <c r="M75">
        <v>3825</v>
      </c>
      <c r="N75">
        <v>552</v>
      </c>
    </row>
    <row r="76" spans="1:14" x14ac:dyDescent="0.25">
      <c r="A76" t="s">
        <v>10</v>
      </c>
      <c r="B76" t="s">
        <v>166</v>
      </c>
      <c r="C76">
        <v>29405</v>
      </c>
      <c r="D76">
        <v>59.18</v>
      </c>
      <c r="E76">
        <v>84327</v>
      </c>
      <c r="F76">
        <v>76374</v>
      </c>
      <c r="G76">
        <v>83832</v>
      </c>
      <c r="H76">
        <v>9640</v>
      </c>
      <c r="I76">
        <v>78383</v>
      </c>
      <c r="J76">
        <v>58178</v>
      </c>
      <c r="K76">
        <v>20206</v>
      </c>
      <c r="L76">
        <v>4450</v>
      </c>
      <c r="M76">
        <v>62504</v>
      </c>
      <c r="N76">
        <v>3604</v>
      </c>
    </row>
    <row r="77" spans="1:14" x14ac:dyDescent="0.25">
      <c r="A77" t="s">
        <v>10</v>
      </c>
      <c r="B77" t="s">
        <v>167</v>
      </c>
      <c r="C77">
        <v>929</v>
      </c>
      <c r="D77">
        <v>19.420999999999999</v>
      </c>
      <c r="E77">
        <v>64226</v>
      </c>
      <c r="F77">
        <v>56360</v>
      </c>
      <c r="G77">
        <v>66554</v>
      </c>
      <c r="H77">
        <v>7311</v>
      </c>
      <c r="I77">
        <v>57796</v>
      </c>
      <c r="J77">
        <v>44689</v>
      </c>
      <c r="K77">
        <v>13107</v>
      </c>
      <c r="L77">
        <v>2665</v>
      </c>
      <c r="M77">
        <v>53362</v>
      </c>
      <c r="N77">
        <v>4506</v>
      </c>
    </row>
    <row r="78" spans="1:14" x14ac:dyDescent="0.25">
      <c r="A78" t="s">
        <v>10</v>
      </c>
      <c r="B78" t="s">
        <v>168</v>
      </c>
      <c r="C78">
        <v>8730</v>
      </c>
      <c r="D78">
        <v>24.318000000000001</v>
      </c>
      <c r="E78">
        <v>37153</v>
      </c>
      <c r="F78">
        <v>35419</v>
      </c>
      <c r="G78">
        <v>37535</v>
      </c>
      <c r="H78">
        <v>6504</v>
      </c>
      <c r="I78">
        <v>35979</v>
      </c>
      <c r="J78">
        <v>24870</v>
      </c>
      <c r="K78">
        <v>11109</v>
      </c>
      <c r="L78">
        <v>2351</v>
      </c>
      <c r="M78">
        <v>36712</v>
      </c>
      <c r="N78">
        <v>1963</v>
      </c>
    </row>
    <row r="79" spans="1:14" x14ac:dyDescent="0.25">
      <c r="A79" t="s">
        <v>10</v>
      </c>
      <c r="B79" t="s">
        <v>170</v>
      </c>
      <c r="C79">
        <v>1837</v>
      </c>
      <c r="D79">
        <v>29.318999999999999</v>
      </c>
      <c r="E79">
        <v>178624</v>
      </c>
      <c r="F79">
        <v>155371</v>
      </c>
      <c r="G79">
        <v>198025</v>
      </c>
      <c r="H79">
        <v>12991</v>
      </c>
      <c r="I79">
        <v>158588</v>
      </c>
      <c r="J79">
        <v>126972</v>
      </c>
      <c r="K79">
        <v>31616</v>
      </c>
      <c r="L79">
        <v>9115</v>
      </c>
      <c r="M79">
        <v>150681</v>
      </c>
      <c r="N79">
        <v>6256</v>
      </c>
    </row>
    <row r="80" spans="1:14" x14ac:dyDescent="0.25">
      <c r="A80" t="s">
        <v>10</v>
      </c>
      <c r="B80" t="s">
        <v>171</v>
      </c>
      <c r="C80">
        <v>88</v>
      </c>
      <c r="D80">
        <v>9.7810000000000006</v>
      </c>
      <c r="E80">
        <v>33733</v>
      </c>
      <c r="F80">
        <v>29554</v>
      </c>
      <c r="G80">
        <v>31654</v>
      </c>
      <c r="H80">
        <v>4848</v>
      </c>
      <c r="I80">
        <v>31101</v>
      </c>
      <c r="J80">
        <v>20372</v>
      </c>
      <c r="K80">
        <v>10728</v>
      </c>
      <c r="L80">
        <v>3318</v>
      </c>
      <c r="M80">
        <v>47156</v>
      </c>
      <c r="N80">
        <v>2323</v>
      </c>
    </row>
    <row r="81" spans="1:14" x14ac:dyDescent="0.25">
      <c r="A81" t="s">
        <v>10</v>
      </c>
      <c r="B81" t="s">
        <v>172</v>
      </c>
      <c r="C81">
        <v>3907</v>
      </c>
      <c r="D81">
        <v>80.876999999999995</v>
      </c>
      <c r="E81">
        <v>254551</v>
      </c>
      <c r="F81">
        <v>221745</v>
      </c>
      <c r="G81">
        <v>270518</v>
      </c>
      <c r="H81">
        <v>29628</v>
      </c>
      <c r="I81">
        <v>227797</v>
      </c>
      <c r="J81">
        <v>164984</v>
      </c>
      <c r="K81">
        <v>62813</v>
      </c>
      <c r="L81">
        <v>18582</v>
      </c>
      <c r="M81">
        <v>173902</v>
      </c>
      <c r="N81">
        <v>11656</v>
      </c>
    </row>
    <row r="82" spans="1:14" x14ac:dyDescent="0.25">
      <c r="A82" t="s">
        <v>10</v>
      </c>
      <c r="B82" t="s">
        <v>173</v>
      </c>
      <c r="C82">
        <v>6576</v>
      </c>
      <c r="D82">
        <v>56.542000000000002</v>
      </c>
      <c r="E82">
        <v>127576</v>
      </c>
      <c r="F82">
        <v>114283</v>
      </c>
      <c r="G82">
        <v>130859</v>
      </c>
      <c r="H82">
        <v>21742</v>
      </c>
      <c r="I82">
        <v>119409</v>
      </c>
      <c r="J82">
        <v>79751</v>
      </c>
      <c r="K82">
        <v>39658</v>
      </c>
      <c r="L82">
        <v>7101</v>
      </c>
      <c r="M82">
        <v>155588</v>
      </c>
      <c r="N82">
        <v>8713</v>
      </c>
    </row>
    <row r="83" spans="1:14" x14ac:dyDescent="0.25">
      <c r="A83" t="s">
        <v>10</v>
      </c>
      <c r="B83" t="s">
        <v>174</v>
      </c>
      <c r="C83">
        <v>908</v>
      </c>
      <c r="D83">
        <v>44.537999999999997</v>
      </c>
      <c r="E83">
        <v>194332</v>
      </c>
      <c r="F83">
        <v>182915</v>
      </c>
      <c r="G83">
        <v>211704</v>
      </c>
      <c r="H83">
        <v>20328</v>
      </c>
      <c r="I83">
        <v>186233</v>
      </c>
      <c r="J83">
        <v>156798</v>
      </c>
      <c r="K83">
        <v>29435</v>
      </c>
      <c r="L83">
        <v>-2244</v>
      </c>
      <c r="M83">
        <v>180458</v>
      </c>
      <c r="N83">
        <v>6836</v>
      </c>
    </row>
    <row r="84" spans="1:14" x14ac:dyDescent="0.25">
      <c r="A84" t="s">
        <v>10</v>
      </c>
      <c r="B84" t="s">
        <v>175</v>
      </c>
      <c r="C84">
        <v>44076</v>
      </c>
      <c r="D84">
        <v>177.75800000000001</v>
      </c>
      <c r="E84">
        <v>303086</v>
      </c>
      <c r="F84">
        <v>282096</v>
      </c>
      <c r="G84">
        <v>304117</v>
      </c>
      <c r="H84">
        <v>53176</v>
      </c>
      <c r="I84">
        <v>291058</v>
      </c>
      <c r="J84">
        <v>199613</v>
      </c>
      <c r="K84">
        <v>91444</v>
      </c>
      <c r="L84">
        <v>18683</v>
      </c>
      <c r="M84">
        <v>233026</v>
      </c>
      <c r="N84">
        <v>16670</v>
      </c>
    </row>
    <row r="85" spans="1:14" x14ac:dyDescent="0.25">
      <c r="A85" t="s">
        <v>10</v>
      </c>
      <c r="B85" t="s">
        <v>176</v>
      </c>
      <c r="C85">
        <v>3353</v>
      </c>
      <c r="D85">
        <v>46.018999999999998</v>
      </c>
      <c r="E85">
        <v>298691</v>
      </c>
      <c r="F85">
        <v>280846</v>
      </c>
      <c r="G85">
        <v>316676</v>
      </c>
      <c r="H85">
        <v>18146</v>
      </c>
      <c r="I85">
        <v>282189</v>
      </c>
      <c r="J85">
        <v>250909</v>
      </c>
      <c r="K85">
        <v>31281</v>
      </c>
      <c r="L85">
        <v>3477</v>
      </c>
      <c r="M85">
        <v>141262</v>
      </c>
      <c r="N85">
        <v>8617</v>
      </c>
    </row>
    <row r="86" spans="1:14" x14ac:dyDescent="0.25">
      <c r="A86" t="s">
        <v>10</v>
      </c>
      <c r="B86" t="s">
        <v>177</v>
      </c>
      <c r="C86">
        <v>14753</v>
      </c>
      <c r="D86">
        <v>95.147000000000006</v>
      </c>
      <c r="E86">
        <v>239619</v>
      </c>
      <c r="F86">
        <v>211999</v>
      </c>
      <c r="G86">
        <v>242098</v>
      </c>
      <c r="H86">
        <v>34505</v>
      </c>
      <c r="I86">
        <v>220063</v>
      </c>
      <c r="J86">
        <v>156800</v>
      </c>
      <c r="K86">
        <v>63263</v>
      </c>
      <c r="L86">
        <v>13280</v>
      </c>
      <c r="M86">
        <v>160249</v>
      </c>
      <c r="N86">
        <v>11377</v>
      </c>
    </row>
    <row r="87" spans="1:14" x14ac:dyDescent="0.25">
      <c r="A87" t="s">
        <v>10</v>
      </c>
      <c r="B87" t="s">
        <v>178</v>
      </c>
      <c r="C87">
        <v>5835</v>
      </c>
      <c r="D87">
        <v>120.86</v>
      </c>
      <c r="E87">
        <v>296736</v>
      </c>
      <c r="F87">
        <v>274815</v>
      </c>
      <c r="G87">
        <v>304828</v>
      </c>
      <c r="H87">
        <v>50035</v>
      </c>
      <c r="I87">
        <v>283303</v>
      </c>
      <c r="J87">
        <v>203159</v>
      </c>
      <c r="K87">
        <v>80144</v>
      </c>
      <c r="L87">
        <v>16838</v>
      </c>
      <c r="M87">
        <v>258564</v>
      </c>
      <c r="N87">
        <v>14950</v>
      </c>
    </row>
    <row r="88" spans="1:14" x14ac:dyDescent="0.25">
      <c r="A88" t="s">
        <v>10</v>
      </c>
      <c r="B88" t="s">
        <v>179</v>
      </c>
      <c r="C88">
        <v>1209</v>
      </c>
      <c r="D88">
        <v>143.227</v>
      </c>
      <c r="E88">
        <v>785487</v>
      </c>
      <c r="F88">
        <v>738718</v>
      </c>
      <c r="G88">
        <v>816056</v>
      </c>
      <c r="H88">
        <v>67116</v>
      </c>
      <c r="I88">
        <v>757413</v>
      </c>
      <c r="J88">
        <v>626950</v>
      </c>
      <c r="K88">
        <v>130463</v>
      </c>
      <c r="L88">
        <v>31533</v>
      </c>
      <c r="M88">
        <v>461383</v>
      </c>
      <c r="N88">
        <v>46932</v>
      </c>
    </row>
    <row r="89" spans="1:14" x14ac:dyDescent="0.25">
      <c r="A89" t="s">
        <v>10</v>
      </c>
      <c r="B89" t="s">
        <v>180</v>
      </c>
      <c r="C89">
        <v>584</v>
      </c>
      <c r="D89">
        <v>20.995999999999999</v>
      </c>
      <c r="E89">
        <v>52852</v>
      </c>
      <c r="F89">
        <v>50242</v>
      </c>
      <c r="G89">
        <v>54045</v>
      </c>
      <c r="H89">
        <v>9250</v>
      </c>
      <c r="I89">
        <v>52469</v>
      </c>
      <c r="J89">
        <v>35814</v>
      </c>
      <c r="K89">
        <v>16655</v>
      </c>
      <c r="L89">
        <v>7433</v>
      </c>
      <c r="M89">
        <v>66299</v>
      </c>
      <c r="N89">
        <v>2940</v>
      </c>
    </row>
    <row r="90" spans="1:14" x14ac:dyDescent="0.25">
      <c r="A90" t="s">
        <v>10</v>
      </c>
      <c r="B90" t="s">
        <v>181</v>
      </c>
      <c r="C90">
        <v>8116</v>
      </c>
      <c r="D90">
        <v>28.015999999999998</v>
      </c>
      <c r="E90">
        <v>34350</v>
      </c>
      <c r="F90">
        <v>30709</v>
      </c>
      <c r="G90">
        <v>34383</v>
      </c>
      <c r="H90">
        <v>6142</v>
      </c>
      <c r="I90">
        <v>32162</v>
      </c>
      <c r="J90">
        <v>22398</v>
      </c>
      <c r="K90">
        <v>9764</v>
      </c>
      <c r="L90">
        <v>1439</v>
      </c>
      <c r="M90">
        <v>25683</v>
      </c>
      <c r="N90">
        <v>1990</v>
      </c>
    </row>
    <row r="91" spans="1:14" x14ac:dyDescent="0.25">
      <c r="A91" t="s">
        <v>10</v>
      </c>
      <c r="B91" t="s">
        <v>182</v>
      </c>
      <c r="C91">
        <v>8656</v>
      </c>
      <c r="D91">
        <v>38.744</v>
      </c>
      <c r="E91">
        <v>53011</v>
      </c>
      <c r="F91">
        <v>46559</v>
      </c>
      <c r="G91">
        <v>52149</v>
      </c>
      <c r="H91">
        <v>10703</v>
      </c>
      <c r="I91">
        <v>48740</v>
      </c>
      <c r="J91">
        <v>31165</v>
      </c>
      <c r="K91">
        <v>17574</v>
      </c>
      <c r="L91">
        <v>4724</v>
      </c>
      <c r="M91">
        <v>55420</v>
      </c>
      <c r="N91">
        <v>4869</v>
      </c>
    </row>
    <row r="92" spans="1:14" x14ac:dyDescent="0.25">
      <c r="A92" t="s">
        <v>10</v>
      </c>
      <c r="B92" t="s">
        <v>6</v>
      </c>
      <c r="C92" s="7">
        <v>5991</v>
      </c>
      <c r="D92">
        <v>32.886000000000003</v>
      </c>
      <c r="E92" s="7">
        <v>1195644</v>
      </c>
      <c r="F92" s="7">
        <v>1002279</v>
      </c>
      <c r="G92" s="7">
        <v>1243584</v>
      </c>
      <c r="H92" s="7">
        <v>21579</v>
      </c>
      <c r="I92" s="7">
        <v>1007993</v>
      </c>
      <c r="J92" s="7">
        <v>865684</v>
      </c>
      <c r="K92" s="7">
        <v>142310</v>
      </c>
      <c r="L92" s="7">
        <v>144839</v>
      </c>
      <c r="M92" s="7">
        <v>1461026</v>
      </c>
      <c r="N92" s="7">
        <v>73626</v>
      </c>
    </row>
    <row r="93" spans="1:14" x14ac:dyDescent="0.25">
      <c r="A93" t="s">
        <v>10</v>
      </c>
      <c r="B93" t="s">
        <v>7</v>
      </c>
      <c r="C93" s="7">
        <v>6383</v>
      </c>
      <c r="D93" s="7">
        <v>53</v>
      </c>
      <c r="E93" s="7">
        <v>120281</v>
      </c>
      <c r="F93" s="7">
        <v>106366</v>
      </c>
      <c r="G93" s="7">
        <v>121425</v>
      </c>
      <c r="H93" s="7">
        <v>19185</v>
      </c>
      <c r="I93" s="7">
        <v>109174</v>
      </c>
      <c r="J93" s="7">
        <v>74591</v>
      </c>
      <c r="K93" s="7">
        <v>34583</v>
      </c>
      <c r="L93" s="7">
        <v>5820</v>
      </c>
      <c r="M93" s="7">
        <v>161373</v>
      </c>
      <c r="N93" s="7">
        <v>13139</v>
      </c>
    </row>
    <row r="94" spans="1:14" x14ac:dyDescent="0.25">
      <c r="A94" t="s">
        <v>10</v>
      </c>
      <c r="B94" t="s">
        <v>185</v>
      </c>
      <c r="C94">
        <v>446</v>
      </c>
      <c r="D94">
        <v>18.347999999999999</v>
      </c>
      <c r="E94">
        <v>36276</v>
      </c>
      <c r="F94">
        <v>36004</v>
      </c>
      <c r="G94">
        <v>34968</v>
      </c>
      <c r="H94">
        <v>8171</v>
      </c>
      <c r="I94">
        <v>36248</v>
      </c>
      <c r="J94">
        <v>21157</v>
      </c>
      <c r="K94">
        <v>15090</v>
      </c>
      <c r="L94">
        <v>2643</v>
      </c>
      <c r="M94">
        <v>83701</v>
      </c>
      <c r="N94">
        <v>7471</v>
      </c>
    </row>
    <row r="95" spans="1:14" x14ac:dyDescent="0.25">
      <c r="A95" t="s">
        <v>10</v>
      </c>
      <c r="B95" t="s">
        <v>186</v>
      </c>
      <c r="C95">
        <v>349</v>
      </c>
      <c r="D95">
        <v>1.43</v>
      </c>
      <c r="E95">
        <v>2494</v>
      </c>
      <c r="F95">
        <v>2381</v>
      </c>
      <c r="G95">
        <v>2472</v>
      </c>
      <c r="H95">
        <v>505</v>
      </c>
      <c r="I95">
        <v>2407</v>
      </c>
      <c r="J95">
        <v>1421</v>
      </c>
      <c r="K95">
        <v>987</v>
      </c>
      <c r="L95">
        <v>311</v>
      </c>
      <c r="M95">
        <v>5959</v>
      </c>
      <c r="N95">
        <v>372</v>
      </c>
    </row>
    <row r="96" spans="1:14" x14ac:dyDescent="0.25">
      <c r="A96" t="s">
        <v>10</v>
      </c>
      <c r="B96" t="s">
        <v>187</v>
      </c>
      <c r="C96">
        <v>5508</v>
      </c>
      <c r="D96">
        <v>32.985999999999997</v>
      </c>
      <c r="E96">
        <v>80270</v>
      </c>
      <c r="F96">
        <v>66767</v>
      </c>
      <c r="G96">
        <v>82306</v>
      </c>
      <c r="H96">
        <v>10187</v>
      </c>
      <c r="I96">
        <v>69294</v>
      </c>
      <c r="J96">
        <v>50974</v>
      </c>
      <c r="K96">
        <v>18320</v>
      </c>
      <c r="L96">
        <v>2641</v>
      </c>
      <c r="M96">
        <v>66496</v>
      </c>
      <c r="N96">
        <v>5260</v>
      </c>
    </row>
    <row r="97" spans="1:14" x14ac:dyDescent="0.25">
      <c r="A97" t="s">
        <v>10</v>
      </c>
      <c r="B97" t="s">
        <v>188</v>
      </c>
      <c r="C97">
        <v>80</v>
      </c>
      <c r="D97">
        <v>0.67500000000000004</v>
      </c>
      <c r="E97">
        <v>1242</v>
      </c>
      <c r="F97">
        <v>1213</v>
      </c>
      <c r="G97">
        <v>1678</v>
      </c>
      <c r="H97">
        <v>322</v>
      </c>
      <c r="I97">
        <v>1225</v>
      </c>
      <c r="J97">
        <v>1039</v>
      </c>
      <c r="K97">
        <v>186</v>
      </c>
      <c r="L97">
        <v>224</v>
      </c>
      <c r="M97">
        <v>5216</v>
      </c>
      <c r="N97">
        <v>35</v>
      </c>
    </row>
    <row r="98" spans="1:14" x14ac:dyDescent="0.25">
      <c r="A98" t="s">
        <v>11</v>
      </c>
      <c r="B98" t="s">
        <v>4</v>
      </c>
      <c r="C98" s="7">
        <v>363</v>
      </c>
      <c r="D98" s="7">
        <v>33</v>
      </c>
      <c r="E98" s="7">
        <v>88370</v>
      </c>
      <c r="F98" s="7">
        <v>73185</v>
      </c>
      <c r="G98" s="7">
        <v>115935</v>
      </c>
      <c r="H98" s="7">
        <v>18147</v>
      </c>
      <c r="I98" s="7">
        <v>74597</v>
      </c>
      <c r="J98" s="7">
        <v>41725</v>
      </c>
      <c r="K98" s="7">
        <v>32872</v>
      </c>
      <c r="L98" s="7">
        <v>-11201</v>
      </c>
      <c r="M98" s="7">
        <v>153986</v>
      </c>
      <c r="N98" s="7">
        <v>10949</v>
      </c>
    </row>
    <row r="99" spans="1:14" x14ac:dyDescent="0.25">
      <c r="A99" t="s">
        <v>11</v>
      </c>
      <c r="B99" t="s">
        <v>198</v>
      </c>
      <c r="C99">
        <v>12</v>
      </c>
      <c r="D99">
        <v>21.594999999999999</v>
      </c>
      <c r="E99">
        <v>54492</v>
      </c>
      <c r="F99">
        <v>49698</v>
      </c>
      <c r="G99">
        <v>80207</v>
      </c>
      <c r="H99">
        <v>12905</v>
      </c>
      <c r="I99">
        <v>49000</v>
      </c>
      <c r="J99">
        <v>25271</v>
      </c>
      <c r="K99">
        <v>23730</v>
      </c>
      <c r="L99">
        <v>-14487</v>
      </c>
      <c r="M99">
        <v>106428</v>
      </c>
      <c r="N99">
        <v>8440</v>
      </c>
    </row>
    <row r="100" spans="1:14" x14ac:dyDescent="0.25">
      <c r="A100" t="s">
        <v>11</v>
      </c>
      <c r="B100" t="s">
        <v>201</v>
      </c>
      <c r="C100">
        <v>312</v>
      </c>
      <c r="D100">
        <v>5.9359999999999999</v>
      </c>
      <c r="E100">
        <v>17128</v>
      </c>
      <c r="F100">
        <v>14616</v>
      </c>
      <c r="G100">
        <v>17172</v>
      </c>
      <c r="H100">
        <v>2499</v>
      </c>
      <c r="I100">
        <v>15585</v>
      </c>
      <c r="J100">
        <v>10550</v>
      </c>
      <c r="K100">
        <v>5035</v>
      </c>
      <c r="L100">
        <v>837</v>
      </c>
      <c r="M100">
        <v>23352</v>
      </c>
      <c r="N100">
        <v>950</v>
      </c>
    </row>
    <row r="101" spans="1:14" x14ac:dyDescent="0.25">
      <c r="A101" t="s">
        <v>11</v>
      </c>
      <c r="B101" t="s">
        <v>202</v>
      </c>
      <c r="C101">
        <v>33</v>
      </c>
      <c r="D101">
        <v>2.3319999999999999</v>
      </c>
      <c r="E101">
        <v>4453</v>
      </c>
      <c r="F101">
        <v>4390</v>
      </c>
      <c r="G101">
        <v>3878</v>
      </c>
      <c r="H101">
        <v>1046</v>
      </c>
      <c r="I101">
        <v>4435</v>
      </c>
      <c r="J101">
        <v>2364</v>
      </c>
      <c r="K101">
        <v>2071</v>
      </c>
      <c r="L101">
        <v>654</v>
      </c>
      <c r="M101">
        <v>3475</v>
      </c>
      <c r="N101">
        <v>312</v>
      </c>
    </row>
    <row r="102" spans="1:14" x14ac:dyDescent="0.25">
      <c r="A102" t="s">
        <v>11</v>
      </c>
      <c r="B102" t="s">
        <v>5</v>
      </c>
      <c r="C102" s="7">
        <v>167688</v>
      </c>
      <c r="D102" s="7">
        <v>1212</v>
      </c>
      <c r="E102" s="7">
        <v>3746578</v>
      </c>
      <c r="F102" s="7">
        <v>3403665</v>
      </c>
      <c r="G102" s="7">
        <v>3890203</v>
      </c>
      <c r="H102" s="7">
        <v>436367</v>
      </c>
      <c r="I102" s="7">
        <v>3497580</v>
      </c>
      <c r="J102" s="7">
        <v>2688565</v>
      </c>
      <c r="K102" s="7">
        <v>809015</v>
      </c>
      <c r="L102" s="7">
        <v>174903</v>
      </c>
      <c r="M102" s="7">
        <v>2850135</v>
      </c>
      <c r="N102" s="7">
        <v>183179</v>
      </c>
    </row>
    <row r="103" spans="1:14" x14ac:dyDescent="0.25">
      <c r="A103" t="s">
        <v>11</v>
      </c>
      <c r="B103" t="s">
        <v>160</v>
      </c>
      <c r="C103">
        <v>7166</v>
      </c>
      <c r="D103">
        <v>98.352999999999994</v>
      </c>
      <c r="E103">
        <v>296589</v>
      </c>
      <c r="F103">
        <v>231747</v>
      </c>
      <c r="G103">
        <v>304219</v>
      </c>
      <c r="H103">
        <v>28525</v>
      </c>
      <c r="I103">
        <v>248619</v>
      </c>
      <c r="J103">
        <v>199485</v>
      </c>
      <c r="K103">
        <v>49134</v>
      </c>
      <c r="L103">
        <v>8041</v>
      </c>
      <c r="M103">
        <v>176150</v>
      </c>
      <c r="N103">
        <v>10760</v>
      </c>
    </row>
    <row r="104" spans="1:14" x14ac:dyDescent="0.25">
      <c r="A104" t="s">
        <v>11</v>
      </c>
      <c r="B104" t="s">
        <v>161</v>
      </c>
      <c r="C104">
        <v>1266</v>
      </c>
      <c r="D104">
        <v>14.709</v>
      </c>
      <c r="E104">
        <v>62842</v>
      </c>
      <c r="F104">
        <v>56805</v>
      </c>
      <c r="G104">
        <v>64836</v>
      </c>
      <c r="H104">
        <v>6714</v>
      </c>
      <c r="I104">
        <v>59726</v>
      </c>
      <c r="J104">
        <v>41005</v>
      </c>
      <c r="K104">
        <v>18721</v>
      </c>
      <c r="L104">
        <v>3733</v>
      </c>
      <c r="M104">
        <v>102585</v>
      </c>
      <c r="N104">
        <v>4290</v>
      </c>
    </row>
    <row r="105" spans="1:14" x14ac:dyDescent="0.25">
      <c r="A105" t="s">
        <v>11</v>
      </c>
      <c r="B105" t="s">
        <v>163</v>
      </c>
      <c r="C105">
        <v>2715</v>
      </c>
      <c r="D105">
        <v>25.68</v>
      </c>
      <c r="E105">
        <v>49488</v>
      </c>
      <c r="F105">
        <v>44307</v>
      </c>
      <c r="G105">
        <v>50774</v>
      </c>
      <c r="H105">
        <v>7666</v>
      </c>
      <c r="I105">
        <v>45297</v>
      </c>
      <c r="J105">
        <v>32468</v>
      </c>
      <c r="K105">
        <v>12829</v>
      </c>
      <c r="L105">
        <v>2349</v>
      </c>
      <c r="M105">
        <v>50431</v>
      </c>
      <c r="N105">
        <v>2942</v>
      </c>
    </row>
    <row r="106" spans="1:14" x14ac:dyDescent="0.25">
      <c r="A106" t="s">
        <v>11</v>
      </c>
      <c r="B106" t="s">
        <v>164</v>
      </c>
      <c r="C106">
        <v>10789</v>
      </c>
      <c r="D106">
        <v>24.904</v>
      </c>
      <c r="E106">
        <v>15643</v>
      </c>
      <c r="F106">
        <v>13022</v>
      </c>
      <c r="G106">
        <v>15186</v>
      </c>
      <c r="H106">
        <v>3501</v>
      </c>
      <c r="I106">
        <v>13836</v>
      </c>
      <c r="J106">
        <v>8172</v>
      </c>
      <c r="K106">
        <v>5664</v>
      </c>
      <c r="L106">
        <v>1192</v>
      </c>
      <c r="M106">
        <v>11473</v>
      </c>
      <c r="N106">
        <v>528</v>
      </c>
    </row>
    <row r="107" spans="1:14" x14ac:dyDescent="0.25">
      <c r="A107" t="s">
        <v>11</v>
      </c>
      <c r="B107" t="s">
        <v>165</v>
      </c>
      <c r="C107">
        <v>790</v>
      </c>
      <c r="D107">
        <v>6.0979999999999999</v>
      </c>
      <c r="E107">
        <v>6019</v>
      </c>
      <c r="F107">
        <v>5290</v>
      </c>
      <c r="G107">
        <v>5991</v>
      </c>
      <c r="H107">
        <v>1391</v>
      </c>
      <c r="I107">
        <v>5424</v>
      </c>
      <c r="J107">
        <v>3417</v>
      </c>
      <c r="K107">
        <v>2007</v>
      </c>
      <c r="L107">
        <v>249</v>
      </c>
      <c r="M107">
        <v>4034</v>
      </c>
      <c r="N107">
        <v>295</v>
      </c>
    </row>
    <row r="108" spans="1:14" x14ac:dyDescent="0.25">
      <c r="A108" t="s">
        <v>11</v>
      </c>
      <c r="B108" t="s">
        <v>166</v>
      </c>
      <c r="C108">
        <v>27849</v>
      </c>
      <c r="D108">
        <v>55.408000000000001</v>
      </c>
      <c r="E108">
        <v>84251</v>
      </c>
      <c r="F108">
        <v>76312</v>
      </c>
      <c r="G108">
        <v>83645</v>
      </c>
      <c r="H108">
        <v>9274</v>
      </c>
      <c r="I108">
        <v>78300</v>
      </c>
      <c r="J108">
        <v>57598</v>
      </c>
      <c r="K108">
        <v>20702</v>
      </c>
      <c r="L108">
        <v>4702</v>
      </c>
      <c r="M108">
        <v>60851</v>
      </c>
      <c r="N108">
        <v>3589</v>
      </c>
    </row>
    <row r="109" spans="1:14" x14ac:dyDescent="0.25">
      <c r="A109" t="s">
        <v>11</v>
      </c>
      <c r="B109" t="s">
        <v>167</v>
      </c>
      <c r="C109">
        <v>895</v>
      </c>
      <c r="D109">
        <v>19.289000000000001</v>
      </c>
      <c r="E109">
        <v>65824</v>
      </c>
      <c r="F109">
        <v>58642</v>
      </c>
      <c r="G109">
        <v>67626</v>
      </c>
      <c r="H109">
        <v>7127</v>
      </c>
      <c r="I109">
        <v>59884</v>
      </c>
      <c r="J109">
        <v>46673</v>
      </c>
      <c r="K109">
        <v>13211</v>
      </c>
      <c r="L109">
        <v>2215</v>
      </c>
      <c r="M109">
        <v>58880</v>
      </c>
      <c r="N109">
        <v>5646</v>
      </c>
    </row>
    <row r="110" spans="1:14" x14ac:dyDescent="0.25">
      <c r="A110" t="s">
        <v>11</v>
      </c>
      <c r="B110" t="s">
        <v>168</v>
      </c>
      <c r="C110">
        <v>8557</v>
      </c>
      <c r="D110">
        <v>23.898</v>
      </c>
      <c r="E110">
        <v>35863</v>
      </c>
      <c r="F110">
        <v>34532</v>
      </c>
      <c r="G110">
        <v>35936</v>
      </c>
      <c r="H110">
        <v>6276</v>
      </c>
      <c r="I110">
        <v>34987</v>
      </c>
      <c r="J110">
        <v>23737</v>
      </c>
      <c r="K110">
        <v>11249</v>
      </c>
      <c r="L110">
        <v>2392</v>
      </c>
      <c r="M110">
        <v>34534</v>
      </c>
      <c r="N110">
        <v>3501</v>
      </c>
    </row>
    <row r="111" spans="1:14" x14ac:dyDescent="0.25">
      <c r="A111" t="s">
        <v>11</v>
      </c>
      <c r="B111" t="s">
        <v>170</v>
      </c>
      <c r="C111">
        <v>1765</v>
      </c>
      <c r="D111">
        <v>28.876000000000001</v>
      </c>
      <c r="E111">
        <v>171577</v>
      </c>
      <c r="F111">
        <v>150625</v>
      </c>
      <c r="G111">
        <v>186137</v>
      </c>
      <c r="H111">
        <v>12677</v>
      </c>
      <c r="I111">
        <v>154037</v>
      </c>
      <c r="J111">
        <v>125263</v>
      </c>
      <c r="K111">
        <v>28774</v>
      </c>
      <c r="L111">
        <v>6594</v>
      </c>
      <c r="M111">
        <v>151435</v>
      </c>
      <c r="N111">
        <v>7449</v>
      </c>
    </row>
    <row r="112" spans="1:14" x14ac:dyDescent="0.25">
      <c r="A112" t="s">
        <v>11</v>
      </c>
      <c r="B112" t="s">
        <v>171</v>
      </c>
      <c r="C112">
        <v>86</v>
      </c>
      <c r="D112">
        <v>9.8650000000000002</v>
      </c>
      <c r="E112">
        <v>34480</v>
      </c>
      <c r="F112">
        <v>30104</v>
      </c>
      <c r="G112">
        <v>33201</v>
      </c>
      <c r="H112">
        <v>4911</v>
      </c>
      <c r="I112">
        <v>31620</v>
      </c>
      <c r="J112">
        <v>20793</v>
      </c>
      <c r="K112">
        <v>10827</v>
      </c>
      <c r="L112">
        <v>2721</v>
      </c>
      <c r="M112">
        <v>50121</v>
      </c>
      <c r="N112">
        <v>2379</v>
      </c>
    </row>
    <row r="113" spans="1:14" x14ac:dyDescent="0.25">
      <c r="A113" t="s">
        <v>11</v>
      </c>
      <c r="B113" t="s">
        <v>172</v>
      </c>
      <c r="C113">
        <v>3663</v>
      </c>
      <c r="D113">
        <v>80.774000000000001</v>
      </c>
      <c r="E113">
        <v>258418</v>
      </c>
      <c r="F113">
        <v>223826</v>
      </c>
      <c r="G113">
        <v>277393</v>
      </c>
      <c r="H113">
        <v>29854</v>
      </c>
      <c r="I113">
        <v>229717</v>
      </c>
      <c r="J113">
        <v>165527</v>
      </c>
      <c r="K113">
        <v>64190</v>
      </c>
      <c r="L113">
        <v>21960</v>
      </c>
      <c r="M113">
        <v>186680</v>
      </c>
      <c r="N113">
        <v>12337</v>
      </c>
    </row>
    <row r="114" spans="1:14" x14ac:dyDescent="0.25">
      <c r="A114" t="s">
        <v>11</v>
      </c>
      <c r="B114" t="s">
        <v>173</v>
      </c>
      <c r="C114">
        <v>6204</v>
      </c>
      <c r="D114">
        <v>56.100999999999999</v>
      </c>
      <c r="E114">
        <v>124108</v>
      </c>
      <c r="F114">
        <v>113885</v>
      </c>
      <c r="G114">
        <v>125152</v>
      </c>
      <c r="H114">
        <v>21801</v>
      </c>
      <c r="I114">
        <v>117113</v>
      </c>
      <c r="J114">
        <v>77670</v>
      </c>
      <c r="K114">
        <v>39443</v>
      </c>
      <c r="L114">
        <v>7488</v>
      </c>
      <c r="M114">
        <v>151457</v>
      </c>
      <c r="N114">
        <v>8822</v>
      </c>
    </row>
    <row r="115" spans="1:14" x14ac:dyDescent="0.25">
      <c r="A115" t="s">
        <v>11</v>
      </c>
      <c r="B115" t="s">
        <v>174</v>
      </c>
      <c r="C115">
        <v>860</v>
      </c>
      <c r="D115">
        <v>44.604999999999997</v>
      </c>
      <c r="E115">
        <v>190568</v>
      </c>
      <c r="F115">
        <v>179253</v>
      </c>
      <c r="G115">
        <v>207489</v>
      </c>
      <c r="H115">
        <v>19870</v>
      </c>
      <c r="I115">
        <v>185460</v>
      </c>
      <c r="J115">
        <v>153697</v>
      </c>
      <c r="K115">
        <v>31763</v>
      </c>
      <c r="L115">
        <v>5010</v>
      </c>
      <c r="M115">
        <v>181172</v>
      </c>
      <c r="N115">
        <v>6604</v>
      </c>
    </row>
    <row r="116" spans="1:14" x14ac:dyDescent="0.25">
      <c r="A116" t="s">
        <v>11</v>
      </c>
      <c r="B116" t="s">
        <v>175</v>
      </c>
      <c r="C116">
        <v>42717</v>
      </c>
      <c r="D116">
        <v>177.90700000000001</v>
      </c>
      <c r="E116">
        <v>308363</v>
      </c>
      <c r="F116">
        <v>288302</v>
      </c>
      <c r="G116">
        <v>306517</v>
      </c>
      <c r="H116">
        <v>53676</v>
      </c>
      <c r="I116">
        <v>292877</v>
      </c>
      <c r="J116">
        <v>199340</v>
      </c>
      <c r="K116">
        <v>93537</v>
      </c>
      <c r="L116">
        <v>21244</v>
      </c>
      <c r="M116">
        <v>241778</v>
      </c>
      <c r="N116">
        <v>16704</v>
      </c>
    </row>
    <row r="117" spans="1:14" x14ac:dyDescent="0.25">
      <c r="A117" t="s">
        <v>11</v>
      </c>
      <c r="B117" t="s">
        <v>176</v>
      </c>
      <c r="C117">
        <v>3319</v>
      </c>
      <c r="D117">
        <v>42.598999999999997</v>
      </c>
      <c r="E117">
        <v>268026</v>
      </c>
      <c r="F117">
        <v>252317</v>
      </c>
      <c r="G117">
        <v>304921</v>
      </c>
      <c r="H117">
        <v>17047</v>
      </c>
      <c r="I117">
        <v>255181</v>
      </c>
      <c r="J117">
        <v>223175</v>
      </c>
      <c r="K117">
        <v>32007</v>
      </c>
      <c r="L117">
        <v>3736</v>
      </c>
      <c r="M117">
        <v>145307</v>
      </c>
      <c r="N117">
        <v>8752</v>
      </c>
    </row>
    <row r="118" spans="1:14" x14ac:dyDescent="0.25">
      <c r="A118" t="s">
        <v>11</v>
      </c>
      <c r="B118" t="s">
        <v>177</v>
      </c>
      <c r="C118">
        <v>13773</v>
      </c>
      <c r="D118">
        <v>96.722999999999999</v>
      </c>
      <c r="E118">
        <v>248485</v>
      </c>
      <c r="F118">
        <v>220468</v>
      </c>
      <c r="G118">
        <v>254597</v>
      </c>
      <c r="H118">
        <v>35981</v>
      </c>
      <c r="I118">
        <v>229391</v>
      </c>
      <c r="J118">
        <v>166058</v>
      </c>
      <c r="K118">
        <v>63333</v>
      </c>
      <c r="L118">
        <v>14127</v>
      </c>
      <c r="M118">
        <v>170645</v>
      </c>
      <c r="N118">
        <v>9947</v>
      </c>
    </row>
    <row r="119" spans="1:14" x14ac:dyDescent="0.25">
      <c r="A119" t="s">
        <v>11</v>
      </c>
      <c r="B119" t="s">
        <v>178</v>
      </c>
      <c r="C119">
        <v>5574</v>
      </c>
      <c r="D119">
        <v>123.587</v>
      </c>
      <c r="E119">
        <v>307025</v>
      </c>
      <c r="F119">
        <v>284575</v>
      </c>
      <c r="G119">
        <v>315945</v>
      </c>
      <c r="H119">
        <v>51829</v>
      </c>
      <c r="I119">
        <v>290847</v>
      </c>
      <c r="J119">
        <v>206695</v>
      </c>
      <c r="K119">
        <v>84152</v>
      </c>
      <c r="L119">
        <v>14527</v>
      </c>
      <c r="M119">
        <v>274508</v>
      </c>
      <c r="N119">
        <v>17456</v>
      </c>
    </row>
    <row r="120" spans="1:14" x14ac:dyDescent="0.25">
      <c r="A120" t="s">
        <v>11</v>
      </c>
      <c r="B120" t="s">
        <v>179</v>
      </c>
      <c r="C120">
        <v>1126</v>
      </c>
      <c r="D120">
        <v>142.55600000000001</v>
      </c>
      <c r="E120">
        <v>832894</v>
      </c>
      <c r="F120">
        <v>784373</v>
      </c>
      <c r="G120">
        <v>868401</v>
      </c>
      <c r="H120">
        <v>68832</v>
      </c>
      <c r="I120">
        <v>802500</v>
      </c>
      <c r="J120">
        <v>660994</v>
      </c>
      <c r="K120">
        <v>141506</v>
      </c>
      <c r="L120">
        <v>28858</v>
      </c>
      <c r="M120">
        <v>509779</v>
      </c>
      <c r="N120">
        <v>45875</v>
      </c>
    </row>
    <row r="121" spans="1:14" x14ac:dyDescent="0.25">
      <c r="A121" t="s">
        <v>11</v>
      </c>
      <c r="B121" t="s">
        <v>180</v>
      </c>
      <c r="C121">
        <v>592</v>
      </c>
      <c r="D121">
        <v>21.044</v>
      </c>
      <c r="E121">
        <v>57697</v>
      </c>
      <c r="F121">
        <v>53779</v>
      </c>
      <c r="G121">
        <v>58443</v>
      </c>
      <c r="H121">
        <v>9323</v>
      </c>
      <c r="I121">
        <v>51217</v>
      </c>
      <c r="J121">
        <v>35016</v>
      </c>
      <c r="K121">
        <v>16201</v>
      </c>
      <c r="L121">
        <v>7379</v>
      </c>
      <c r="M121">
        <v>71406</v>
      </c>
      <c r="N121">
        <v>2903</v>
      </c>
    </row>
    <row r="122" spans="1:14" x14ac:dyDescent="0.25">
      <c r="A122" t="s">
        <v>11</v>
      </c>
      <c r="B122" t="s">
        <v>181</v>
      </c>
      <c r="C122">
        <v>7254</v>
      </c>
      <c r="D122">
        <v>26.298999999999999</v>
      </c>
      <c r="E122">
        <v>33958</v>
      </c>
      <c r="F122">
        <v>30252</v>
      </c>
      <c r="G122">
        <v>34239</v>
      </c>
      <c r="H122">
        <v>6039</v>
      </c>
      <c r="I122">
        <v>31515</v>
      </c>
      <c r="J122">
        <v>21970</v>
      </c>
      <c r="K122">
        <v>9545</v>
      </c>
      <c r="L122">
        <v>1509</v>
      </c>
      <c r="M122">
        <v>26432</v>
      </c>
      <c r="N122">
        <v>1707</v>
      </c>
    </row>
    <row r="123" spans="1:14" x14ac:dyDescent="0.25">
      <c r="A123" t="s">
        <v>11</v>
      </c>
      <c r="B123" t="s">
        <v>182</v>
      </c>
      <c r="C123">
        <v>8601</v>
      </c>
      <c r="D123">
        <v>38.767000000000003</v>
      </c>
      <c r="E123">
        <v>55246</v>
      </c>
      <c r="F123">
        <v>49704</v>
      </c>
      <c r="G123">
        <v>54787</v>
      </c>
      <c r="H123">
        <v>11144</v>
      </c>
      <c r="I123">
        <v>51605</v>
      </c>
      <c r="J123">
        <v>33119</v>
      </c>
      <c r="K123">
        <v>18487</v>
      </c>
      <c r="L123">
        <v>4695</v>
      </c>
      <c r="M123">
        <v>59872</v>
      </c>
      <c r="N123">
        <v>4119</v>
      </c>
    </row>
    <row r="124" spans="1:14" x14ac:dyDescent="0.25">
      <c r="A124" t="s">
        <v>11</v>
      </c>
      <c r="B124" t="s">
        <v>6</v>
      </c>
      <c r="C124" s="7">
        <v>8446</v>
      </c>
      <c r="D124">
        <v>33.494999999999997</v>
      </c>
      <c r="E124" s="7">
        <v>1175799</v>
      </c>
      <c r="F124" s="7">
        <v>984369</v>
      </c>
      <c r="G124" s="7">
        <v>1238627</v>
      </c>
      <c r="H124" s="7">
        <v>21161</v>
      </c>
      <c r="I124" s="7">
        <v>986640</v>
      </c>
      <c r="J124" s="7">
        <v>830389</v>
      </c>
      <c r="K124" s="7">
        <v>156251</v>
      </c>
      <c r="L124" s="7">
        <v>114755</v>
      </c>
      <c r="M124" s="7">
        <v>1462395</v>
      </c>
      <c r="N124" s="7">
        <v>58984</v>
      </c>
    </row>
    <row r="125" spans="1:14" x14ac:dyDescent="0.25">
      <c r="A125" t="s">
        <v>11</v>
      </c>
      <c r="B125" t="s">
        <v>7</v>
      </c>
      <c r="C125" s="7">
        <v>6196</v>
      </c>
      <c r="D125" s="7">
        <v>54</v>
      </c>
      <c r="E125" s="7">
        <v>116370</v>
      </c>
      <c r="F125" s="7">
        <v>104452</v>
      </c>
      <c r="G125" s="7">
        <v>116903</v>
      </c>
      <c r="H125" s="7">
        <v>19256</v>
      </c>
      <c r="I125" s="7">
        <v>106450</v>
      </c>
      <c r="J125" s="7">
        <v>72162</v>
      </c>
      <c r="K125" s="7">
        <v>34288</v>
      </c>
      <c r="L125" s="7">
        <v>5195</v>
      </c>
      <c r="M125" s="7">
        <v>164745</v>
      </c>
      <c r="N125" s="7">
        <v>11480</v>
      </c>
    </row>
    <row r="126" spans="1:14" x14ac:dyDescent="0.25">
      <c r="A126" t="s">
        <v>11</v>
      </c>
      <c r="B126" t="s">
        <v>185</v>
      </c>
      <c r="C126">
        <v>472</v>
      </c>
      <c r="D126">
        <v>18.332000000000001</v>
      </c>
      <c r="E126">
        <v>37733</v>
      </c>
      <c r="F126">
        <v>37276</v>
      </c>
      <c r="G126">
        <v>36223</v>
      </c>
      <c r="H126">
        <v>8392</v>
      </c>
      <c r="I126">
        <v>37533</v>
      </c>
      <c r="J126">
        <v>21931</v>
      </c>
      <c r="K126">
        <v>15603</v>
      </c>
      <c r="L126">
        <v>2589</v>
      </c>
      <c r="M126">
        <v>87325</v>
      </c>
      <c r="N126">
        <v>6048</v>
      </c>
    </row>
    <row r="127" spans="1:14" x14ac:dyDescent="0.25">
      <c r="A127" t="s">
        <v>11</v>
      </c>
      <c r="B127" t="s">
        <v>186</v>
      </c>
      <c r="C127">
        <v>312</v>
      </c>
      <c r="D127">
        <v>1.3220000000000001</v>
      </c>
      <c r="E127">
        <v>2390</v>
      </c>
      <c r="F127">
        <v>2307</v>
      </c>
      <c r="G127">
        <v>2287</v>
      </c>
      <c r="H127">
        <v>474</v>
      </c>
      <c r="I127">
        <v>2327</v>
      </c>
      <c r="J127">
        <v>1336</v>
      </c>
      <c r="K127">
        <v>990</v>
      </c>
      <c r="L127">
        <v>420</v>
      </c>
      <c r="M127">
        <v>5165</v>
      </c>
      <c r="N127">
        <v>376</v>
      </c>
    </row>
    <row r="128" spans="1:14" x14ac:dyDescent="0.25">
      <c r="A128" t="s">
        <v>11</v>
      </c>
      <c r="B128" t="s">
        <v>187</v>
      </c>
      <c r="C128">
        <v>5335</v>
      </c>
      <c r="D128">
        <v>33.186</v>
      </c>
      <c r="E128">
        <v>74980</v>
      </c>
      <c r="F128">
        <v>63631</v>
      </c>
      <c r="G128">
        <v>76528</v>
      </c>
      <c r="H128">
        <v>10077</v>
      </c>
      <c r="I128">
        <v>65329</v>
      </c>
      <c r="J128">
        <v>47564</v>
      </c>
      <c r="K128">
        <v>17766</v>
      </c>
      <c r="L128">
        <v>2406</v>
      </c>
      <c r="M128">
        <v>66804</v>
      </c>
      <c r="N128">
        <v>4989</v>
      </c>
    </row>
    <row r="129" spans="1:14" x14ac:dyDescent="0.25">
      <c r="A129" t="s">
        <v>11</v>
      </c>
      <c r="B129" t="s">
        <v>188</v>
      </c>
      <c r="C129">
        <v>77</v>
      </c>
      <c r="D129">
        <v>0.67800000000000005</v>
      </c>
      <c r="E129">
        <v>1267</v>
      </c>
      <c r="F129">
        <v>1237</v>
      </c>
      <c r="G129">
        <v>1865</v>
      </c>
      <c r="H129">
        <v>314</v>
      </c>
      <c r="I129">
        <v>1261</v>
      </c>
      <c r="J129">
        <v>1331</v>
      </c>
      <c r="K129">
        <v>-71</v>
      </c>
      <c r="L129">
        <v>-220</v>
      </c>
      <c r="M129">
        <v>5450</v>
      </c>
      <c r="N129">
        <v>67</v>
      </c>
    </row>
    <row r="130" spans="1:14" x14ac:dyDescent="0.25">
      <c r="A130" t="s">
        <v>12</v>
      </c>
      <c r="B130" t="s">
        <v>4</v>
      </c>
      <c r="C130" s="7">
        <v>380</v>
      </c>
      <c r="D130" s="7">
        <v>31</v>
      </c>
      <c r="E130" s="7">
        <v>81166</v>
      </c>
      <c r="F130" s="7">
        <v>66658</v>
      </c>
      <c r="G130" s="7">
        <v>100337</v>
      </c>
      <c r="H130" s="7">
        <v>16884</v>
      </c>
      <c r="I130" s="7">
        <v>70246</v>
      </c>
      <c r="J130" s="7">
        <v>39503</v>
      </c>
      <c r="K130" s="7">
        <v>30743</v>
      </c>
      <c r="L130" s="7">
        <v>-2842</v>
      </c>
      <c r="M130" s="7">
        <v>137731</v>
      </c>
      <c r="N130" s="7">
        <v>8171</v>
      </c>
    </row>
    <row r="131" spans="1:14" x14ac:dyDescent="0.25">
      <c r="A131" t="s">
        <v>12</v>
      </c>
      <c r="B131" t="s">
        <v>198</v>
      </c>
      <c r="C131">
        <v>11</v>
      </c>
      <c r="D131">
        <v>19.972000000000001</v>
      </c>
      <c r="E131">
        <v>44295</v>
      </c>
      <c r="F131">
        <v>44084</v>
      </c>
      <c r="G131">
        <v>62203</v>
      </c>
      <c r="H131">
        <v>11773</v>
      </c>
      <c r="I131">
        <v>45017</v>
      </c>
      <c r="J131">
        <v>23252</v>
      </c>
      <c r="K131">
        <v>21765</v>
      </c>
      <c r="L131">
        <v>-6133</v>
      </c>
      <c r="M131">
        <v>94817</v>
      </c>
      <c r="N131">
        <v>5052</v>
      </c>
    </row>
    <row r="132" spans="1:14" x14ac:dyDescent="0.25">
      <c r="A132" t="s">
        <v>12</v>
      </c>
      <c r="B132" t="s">
        <v>201</v>
      </c>
      <c r="C132">
        <v>333</v>
      </c>
      <c r="D132">
        <v>5.4740000000000002</v>
      </c>
      <c r="E132">
        <v>16737</v>
      </c>
      <c r="F132">
        <v>14397</v>
      </c>
      <c r="G132">
        <v>16156</v>
      </c>
      <c r="H132">
        <v>2373</v>
      </c>
      <c r="I132">
        <v>15215</v>
      </c>
      <c r="J132">
        <v>9962</v>
      </c>
      <c r="K132">
        <v>5253</v>
      </c>
      <c r="L132">
        <v>1275</v>
      </c>
      <c r="M132">
        <v>22120</v>
      </c>
      <c r="N132">
        <v>1045</v>
      </c>
    </row>
    <row r="133" spans="1:14" x14ac:dyDescent="0.25">
      <c r="A133" t="s">
        <v>12</v>
      </c>
      <c r="B133" t="s">
        <v>202</v>
      </c>
      <c r="C133">
        <v>30</v>
      </c>
      <c r="D133">
        <v>2.2639999999999998</v>
      </c>
      <c r="E133">
        <v>4049</v>
      </c>
      <c r="F133">
        <v>3973</v>
      </c>
      <c r="G133">
        <v>3732</v>
      </c>
      <c r="H133">
        <v>998</v>
      </c>
      <c r="I133">
        <v>4021</v>
      </c>
      <c r="J133">
        <v>2350</v>
      </c>
      <c r="K133">
        <v>1670</v>
      </c>
      <c r="L133">
        <v>374</v>
      </c>
      <c r="M133">
        <v>3676</v>
      </c>
      <c r="N133">
        <v>877</v>
      </c>
    </row>
    <row r="134" spans="1:14" x14ac:dyDescent="0.25">
      <c r="A134" t="s">
        <v>12</v>
      </c>
      <c r="B134" t="s">
        <v>5</v>
      </c>
      <c r="C134" s="7">
        <v>170041</v>
      </c>
      <c r="D134" s="7">
        <v>1230</v>
      </c>
      <c r="E134" s="7">
        <v>4121639</v>
      </c>
      <c r="F134" s="7">
        <v>3766010</v>
      </c>
      <c r="G134" s="7">
        <v>4185520</v>
      </c>
      <c r="H134" s="7">
        <v>458913</v>
      </c>
      <c r="I134" s="7">
        <v>3884887</v>
      </c>
      <c r="J134" s="7">
        <v>2964444</v>
      </c>
      <c r="K134" s="7">
        <v>920443</v>
      </c>
      <c r="L134" s="7">
        <v>241061</v>
      </c>
      <c r="M134" s="7">
        <v>2982613</v>
      </c>
      <c r="N134" s="7">
        <v>208430</v>
      </c>
    </row>
    <row r="135" spans="1:14" x14ac:dyDescent="0.25">
      <c r="A135" t="s">
        <v>12</v>
      </c>
      <c r="B135" t="s">
        <v>160</v>
      </c>
      <c r="C135">
        <v>7313</v>
      </c>
      <c r="D135">
        <v>98.54</v>
      </c>
      <c r="E135">
        <v>299506</v>
      </c>
      <c r="F135">
        <v>237912</v>
      </c>
      <c r="G135">
        <v>301530</v>
      </c>
      <c r="H135">
        <v>29010</v>
      </c>
      <c r="I135">
        <v>254159</v>
      </c>
      <c r="J135">
        <v>202955</v>
      </c>
      <c r="K135">
        <v>51204</v>
      </c>
      <c r="L135">
        <v>9788</v>
      </c>
      <c r="M135">
        <v>184760</v>
      </c>
      <c r="N135">
        <v>11726</v>
      </c>
    </row>
    <row r="136" spans="1:14" x14ac:dyDescent="0.25">
      <c r="A136" t="s">
        <v>12</v>
      </c>
      <c r="B136" t="s">
        <v>161</v>
      </c>
      <c r="C136">
        <v>1613</v>
      </c>
      <c r="D136">
        <v>14.957000000000001</v>
      </c>
      <c r="E136">
        <v>64885</v>
      </c>
      <c r="F136">
        <v>59116</v>
      </c>
      <c r="G136">
        <v>69719</v>
      </c>
      <c r="H136">
        <v>7096</v>
      </c>
      <c r="I136">
        <v>61209</v>
      </c>
      <c r="J136">
        <v>41862</v>
      </c>
      <c r="K136">
        <v>19347</v>
      </c>
      <c r="L136">
        <v>1464</v>
      </c>
      <c r="M136">
        <v>96985</v>
      </c>
      <c r="N136">
        <v>3684</v>
      </c>
    </row>
    <row r="137" spans="1:14" x14ac:dyDescent="0.25">
      <c r="A137" t="s">
        <v>12</v>
      </c>
      <c r="B137" t="s">
        <v>163</v>
      </c>
      <c r="C137">
        <v>2520</v>
      </c>
      <c r="D137">
        <v>25.448</v>
      </c>
      <c r="E137">
        <v>54692</v>
      </c>
      <c r="F137">
        <v>48667</v>
      </c>
      <c r="G137">
        <v>54929</v>
      </c>
      <c r="H137">
        <v>8016</v>
      </c>
      <c r="I137">
        <v>49948</v>
      </c>
      <c r="J137">
        <v>35665</v>
      </c>
      <c r="K137">
        <v>14282</v>
      </c>
      <c r="L137">
        <v>2940</v>
      </c>
      <c r="M137">
        <v>50462</v>
      </c>
      <c r="N137">
        <v>3451</v>
      </c>
    </row>
    <row r="138" spans="1:14" x14ac:dyDescent="0.25">
      <c r="A138" t="s">
        <v>12</v>
      </c>
      <c r="B138" t="s">
        <v>164</v>
      </c>
      <c r="C138">
        <v>11280</v>
      </c>
      <c r="D138">
        <v>24.841000000000001</v>
      </c>
      <c r="E138">
        <v>16981</v>
      </c>
      <c r="F138">
        <v>14402</v>
      </c>
      <c r="G138">
        <v>16181</v>
      </c>
      <c r="H138">
        <v>3677</v>
      </c>
      <c r="I138">
        <v>15161</v>
      </c>
      <c r="J138">
        <v>9000</v>
      </c>
      <c r="K138">
        <v>6161</v>
      </c>
      <c r="L138">
        <v>1581</v>
      </c>
      <c r="M138">
        <v>12090</v>
      </c>
      <c r="N138">
        <v>778</v>
      </c>
    </row>
    <row r="139" spans="1:14" x14ac:dyDescent="0.25">
      <c r="A139" t="s">
        <v>12</v>
      </c>
      <c r="B139" t="s">
        <v>165</v>
      </c>
      <c r="C139">
        <v>760</v>
      </c>
      <c r="D139">
        <v>5.7560000000000002</v>
      </c>
      <c r="E139">
        <v>5936</v>
      </c>
      <c r="F139">
        <v>5234</v>
      </c>
      <c r="G139">
        <v>5879</v>
      </c>
      <c r="H139">
        <v>1370</v>
      </c>
      <c r="I139">
        <v>5450</v>
      </c>
      <c r="J139">
        <v>3452</v>
      </c>
      <c r="K139">
        <v>1998</v>
      </c>
      <c r="L139">
        <v>278</v>
      </c>
      <c r="M139">
        <v>4166</v>
      </c>
      <c r="N139">
        <v>613</v>
      </c>
    </row>
    <row r="140" spans="1:14" x14ac:dyDescent="0.25">
      <c r="A140" t="s">
        <v>12</v>
      </c>
      <c r="B140" t="s">
        <v>166</v>
      </c>
      <c r="C140">
        <v>27553</v>
      </c>
      <c r="D140">
        <v>54.366</v>
      </c>
      <c r="E140">
        <v>89344</v>
      </c>
      <c r="F140">
        <v>80439</v>
      </c>
      <c r="G140">
        <v>86157</v>
      </c>
      <c r="H140">
        <v>9320</v>
      </c>
      <c r="I140">
        <v>82749</v>
      </c>
      <c r="J140">
        <v>60705</v>
      </c>
      <c r="K140">
        <v>22044</v>
      </c>
      <c r="L140">
        <v>6617</v>
      </c>
      <c r="M140">
        <v>62437</v>
      </c>
      <c r="N140">
        <v>4373</v>
      </c>
    </row>
    <row r="141" spans="1:14" x14ac:dyDescent="0.25">
      <c r="A141" t="s">
        <v>12</v>
      </c>
      <c r="B141" t="s">
        <v>167</v>
      </c>
      <c r="C141">
        <v>928</v>
      </c>
      <c r="D141">
        <v>18.952000000000002</v>
      </c>
      <c r="E141">
        <v>70895</v>
      </c>
      <c r="F141">
        <v>63785</v>
      </c>
      <c r="G141">
        <v>70836</v>
      </c>
      <c r="H141">
        <v>7309</v>
      </c>
      <c r="I141">
        <v>65711</v>
      </c>
      <c r="J141">
        <v>50673</v>
      </c>
      <c r="K141">
        <v>15037</v>
      </c>
      <c r="L141">
        <v>3789</v>
      </c>
      <c r="M141">
        <v>62853</v>
      </c>
      <c r="N141">
        <v>5966</v>
      </c>
    </row>
    <row r="142" spans="1:14" x14ac:dyDescent="0.25">
      <c r="A142" t="s">
        <v>12</v>
      </c>
      <c r="B142" t="s">
        <v>168</v>
      </c>
      <c r="C142">
        <v>8673</v>
      </c>
      <c r="D142">
        <v>23.132000000000001</v>
      </c>
      <c r="E142">
        <v>39667</v>
      </c>
      <c r="F142">
        <v>38289</v>
      </c>
      <c r="G142">
        <v>38949</v>
      </c>
      <c r="H142">
        <v>6141</v>
      </c>
      <c r="I142">
        <v>38752</v>
      </c>
      <c r="J142">
        <v>26581</v>
      </c>
      <c r="K142">
        <v>12170</v>
      </c>
      <c r="L142">
        <v>3026</v>
      </c>
      <c r="M142">
        <v>35546</v>
      </c>
      <c r="N142">
        <v>3329</v>
      </c>
    </row>
    <row r="143" spans="1:14" x14ac:dyDescent="0.25">
      <c r="A143" t="s">
        <v>12</v>
      </c>
      <c r="B143" t="s">
        <v>170</v>
      </c>
      <c r="C143">
        <v>1761</v>
      </c>
      <c r="D143">
        <v>29.295000000000002</v>
      </c>
      <c r="E143">
        <v>186573</v>
      </c>
      <c r="F143">
        <v>165481</v>
      </c>
      <c r="G143">
        <v>194254</v>
      </c>
      <c r="H143">
        <v>13365</v>
      </c>
      <c r="I143">
        <v>168488</v>
      </c>
      <c r="J143">
        <v>131850</v>
      </c>
      <c r="K143">
        <v>36638</v>
      </c>
      <c r="L143">
        <v>11143</v>
      </c>
      <c r="M143">
        <v>152342</v>
      </c>
      <c r="N143">
        <v>7315</v>
      </c>
    </row>
    <row r="144" spans="1:14" x14ac:dyDescent="0.25">
      <c r="A144" t="s">
        <v>12</v>
      </c>
      <c r="B144" t="s">
        <v>171</v>
      </c>
      <c r="C144">
        <v>80</v>
      </c>
      <c r="D144">
        <v>9.5310000000000006</v>
      </c>
      <c r="E144">
        <v>35800</v>
      </c>
      <c r="F144">
        <v>31178</v>
      </c>
      <c r="G144">
        <v>34521</v>
      </c>
      <c r="H144">
        <v>4919</v>
      </c>
      <c r="I144">
        <v>33440</v>
      </c>
      <c r="J144">
        <v>21608</v>
      </c>
      <c r="K144">
        <v>11833</v>
      </c>
      <c r="L144">
        <v>3615</v>
      </c>
      <c r="M144">
        <v>50718</v>
      </c>
      <c r="N144">
        <v>2215</v>
      </c>
    </row>
    <row r="145" spans="1:14" x14ac:dyDescent="0.25">
      <c r="A145" t="s">
        <v>12</v>
      </c>
      <c r="B145" t="s">
        <v>172</v>
      </c>
      <c r="C145">
        <v>3617</v>
      </c>
      <c r="D145">
        <v>82.096999999999994</v>
      </c>
      <c r="E145">
        <v>282002</v>
      </c>
      <c r="F145">
        <v>244425</v>
      </c>
      <c r="G145">
        <v>289724</v>
      </c>
      <c r="H145">
        <v>31515</v>
      </c>
      <c r="I145">
        <v>251632</v>
      </c>
      <c r="J145">
        <v>177937</v>
      </c>
      <c r="K145">
        <v>73694</v>
      </c>
      <c r="L145">
        <v>26281</v>
      </c>
      <c r="M145">
        <v>200063</v>
      </c>
      <c r="N145">
        <v>15508</v>
      </c>
    </row>
    <row r="146" spans="1:14" x14ac:dyDescent="0.25">
      <c r="A146" t="s">
        <v>12</v>
      </c>
      <c r="B146" t="s">
        <v>173</v>
      </c>
      <c r="C146">
        <v>6157</v>
      </c>
      <c r="D146">
        <v>56.795000000000002</v>
      </c>
      <c r="E146">
        <v>135144</v>
      </c>
      <c r="F146">
        <v>124057</v>
      </c>
      <c r="G146">
        <v>133243</v>
      </c>
      <c r="H146">
        <v>22719</v>
      </c>
      <c r="I146">
        <v>128395</v>
      </c>
      <c r="J146">
        <v>84132</v>
      </c>
      <c r="K146">
        <v>44263</v>
      </c>
      <c r="L146">
        <v>10388</v>
      </c>
      <c r="M146">
        <v>152147</v>
      </c>
      <c r="N146">
        <v>9783</v>
      </c>
    </row>
    <row r="147" spans="1:14" x14ac:dyDescent="0.25">
      <c r="A147" t="s">
        <v>12</v>
      </c>
      <c r="B147" t="s">
        <v>174</v>
      </c>
      <c r="C147">
        <v>891</v>
      </c>
      <c r="D147">
        <v>45.051000000000002</v>
      </c>
      <c r="E147">
        <v>199420</v>
      </c>
      <c r="F147">
        <v>187138</v>
      </c>
      <c r="G147">
        <v>212794</v>
      </c>
      <c r="H147">
        <v>20980</v>
      </c>
      <c r="I147">
        <v>194653</v>
      </c>
      <c r="J147">
        <v>155228</v>
      </c>
      <c r="K147">
        <v>39425</v>
      </c>
      <c r="L147">
        <v>13699</v>
      </c>
      <c r="M147">
        <v>181800</v>
      </c>
      <c r="N147">
        <v>8655</v>
      </c>
    </row>
    <row r="148" spans="1:14" x14ac:dyDescent="0.25">
      <c r="A148" t="s">
        <v>12</v>
      </c>
      <c r="B148" t="s">
        <v>175</v>
      </c>
      <c r="C148">
        <v>44281</v>
      </c>
      <c r="D148">
        <v>182.834</v>
      </c>
      <c r="E148">
        <v>332330</v>
      </c>
      <c r="F148">
        <v>311257</v>
      </c>
      <c r="G148">
        <v>324103</v>
      </c>
      <c r="H148">
        <v>56979</v>
      </c>
      <c r="I148">
        <v>319569</v>
      </c>
      <c r="J148">
        <v>214456</v>
      </c>
      <c r="K148">
        <v>105113</v>
      </c>
      <c r="L148">
        <v>27802</v>
      </c>
      <c r="M148">
        <v>255417</v>
      </c>
      <c r="N148">
        <v>21211</v>
      </c>
    </row>
    <row r="149" spans="1:14" x14ac:dyDescent="0.25">
      <c r="A149" t="s">
        <v>12</v>
      </c>
      <c r="B149" t="s">
        <v>176</v>
      </c>
      <c r="C149">
        <v>3259</v>
      </c>
      <c r="D149">
        <v>42.149000000000001</v>
      </c>
      <c r="E149">
        <v>296432</v>
      </c>
      <c r="F149">
        <v>284535</v>
      </c>
      <c r="G149">
        <v>326194</v>
      </c>
      <c r="H149">
        <v>17601</v>
      </c>
      <c r="I149">
        <v>287384</v>
      </c>
      <c r="J149">
        <v>251477</v>
      </c>
      <c r="K149">
        <v>35907</v>
      </c>
      <c r="L149">
        <v>8826</v>
      </c>
      <c r="M149">
        <v>156227</v>
      </c>
      <c r="N149">
        <v>11367</v>
      </c>
    </row>
    <row r="150" spans="1:14" x14ac:dyDescent="0.25">
      <c r="A150" t="s">
        <v>12</v>
      </c>
      <c r="B150" t="s">
        <v>177</v>
      </c>
      <c r="C150">
        <v>13288</v>
      </c>
      <c r="D150">
        <v>99.861999999999995</v>
      </c>
      <c r="E150">
        <v>276711</v>
      </c>
      <c r="F150">
        <v>244854</v>
      </c>
      <c r="G150">
        <v>279436</v>
      </c>
      <c r="H150">
        <v>38410</v>
      </c>
      <c r="I150">
        <v>256157</v>
      </c>
      <c r="J150">
        <v>184334</v>
      </c>
      <c r="K150">
        <v>71823</v>
      </c>
      <c r="L150">
        <v>18287</v>
      </c>
      <c r="M150">
        <v>176471</v>
      </c>
      <c r="N150">
        <v>11385</v>
      </c>
    </row>
    <row r="151" spans="1:14" x14ac:dyDescent="0.25">
      <c r="A151" t="s">
        <v>12</v>
      </c>
      <c r="B151" t="s">
        <v>178</v>
      </c>
      <c r="C151">
        <v>5371</v>
      </c>
      <c r="D151">
        <v>124.83499999999999</v>
      </c>
      <c r="E151">
        <v>327175</v>
      </c>
      <c r="F151">
        <v>301969</v>
      </c>
      <c r="G151">
        <v>326013</v>
      </c>
      <c r="H151">
        <v>54499</v>
      </c>
      <c r="I151">
        <v>314161</v>
      </c>
      <c r="J151">
        <v>221785</v>
      </c>
      <c r="K151">
        <v>92376</v>
      </c>
      <c r="L151">
        <v>20901</v>
      </c>
      <c r="M151">
        <v>292878</v>
      </c>
      <c r="N151">
        <v>19371</v>
      </c>
    </row>
    <row r="152" spans="1:14" x14ac:dyDescent="0.25">
      <c r="A152" t="s">
        <v>12</v>
      </c>
      <c r="B152" t="s">
        <v>179</v>
      </c>
      <c r="C152">
        <v>1125</v>
      </c>
      <c r="D152">
        <v>148.50899999999999</v>
      </c>
      <c r="E152">
        <v>993344</v>
      </c>
      <c r="F152">
        <v>939178</v>
      </c>
      <c r="G152">
        <v>1010458</v>
      </c>
      <c r="H152">
        <v>74421</v>
      </c>
      <c r="I152">
        <v>961828</v>
      </c>
      <c r="J152">
        <v>787882</v>
      </c>
      <c r="K152">
        <v>173946</v>
      </c>
      <c r="L152">
        <v>47361</v>
      </c>
      <c r="M152">
        <v>567937</v>
      </c>
      <c r="N152">
        <v>50689</v>
      </c>
    </row>
    <row r="153" spans="1:14" x14ac:dyDescent="0.25">
      <c r="A153" t="s">
        <v>12</v>
      </c>
      <c r="B153" t="s">
        <v>180</v>
      </c>
      <c r="C153">
        <v>650</v>
      </c>
      <c r="D153">
        <v>22.414000000000001</v>
      </c>
      <c r="E153">
        <v>60446</v>
      </c>
      <c r="F153">
        <v>58172</v>
      </c>
      <c r="G153">
        <v>61739</v>
      </c>
      <c r="H153">
        <v>10332</v>
      </c>
      <c r="I153">
        <v>60050</v>
      </c>
      <c r="J153">
        <v>41084</v>
      </c>
      <c r="K153">
        <v>18967</v>
      </c>
      <c r="L153">
        <v>5750</v>
      </c>
      <c r="M153">
        <v>74159</v>
      </c>
      <c r="N153">
        <v>3533</v>
      </c>
    </row>
    <row r="154" spans="1:14" x14ac:dyDescent="0.25">
      <c r="A154" t="s">
        <v>12</v>
      </c>
      <c r="B154" t="s">
        <v>181</v>
      </c>
      <c r="C154">
        <v>6783</v>
      </c>
      <c r="D154">
        <v>25.972000000000001</v>
      </c>
      <c r="E154">
        <v>36369</v>
      </c>
      <c r="F154">
        <v>32990</v>
      </c>
      <c r="G154">
        <v>35850</v>
      </c>
      <c r="H154">
        <v>6298</v>
      </c>
      <c r="I154">
        <v>34014</v>
      </c>
      <c r="J154">
        <v>23659</v>
      </c>
      <c r="K154">
        <v>10355</v>
      </c>
      <c r="L154">
        <v>1960</v>
      </c>
      <c r="M154">
        <v>26766</v>
      </c>
      <c r="N154">
        <v>2026</v>
      </c>
    </row>
    <row r="155" spans="1:14" x14ac:dyDescent="0.25">
      <c r="A155" t="s">
        <v>12</v>
      </c>
      <c r="B155" t="s">
        <v>182</v>
      </c>
      <c r="C155">
        <v>8778</v>
      </c>
      <c r="D155">
        <v>39.587000000000003</v>
      </c>
      <c r="E155">
        <v>59813</v>
      </c>
      <c r="F155">
        <v>53814</v>
      </c>
      <c r="G155">
        <v>58804</v>
      </c>
      <c r="H155">
        <v>11571</v>
      </c>
      <c r="I155">
        <v>56182</v>
      </c>
      <c r="J155">
        <v>36612</v>
      </c>
      <c r="K155">
        <v>19571</v>
      </c>
      <c r="L155">
        <v>4641</v>
      </c>
      <c r="M155">
        <v>64756</v>
      </c>
      <c r="N155">
        <v>5642</v>
      </c>
    </row>
    <row r="156" spans="1:14" x14ac:dyDescent="0.25">
      <c r="A156" t="s">
        <v>12</v>
      </c>
      <c r="B156" t="s">
        <v>6</v>
      </c>
      <c r="C156" s="7">
        <v>10414</v>
      </c>
      <c r="D156">
        <v>33.848999999999997</v>
      </c>
      <c r="E156" s="7">
        <v>1067855</v>
      </c>
      <c r="F156" s="7">
        <v>868498</v>
      </c>
      <c r="G156" s="7">
        <v>1122490</v>
      </c>
      <c r="H156" s="7">
        <v>21154</v>
      </c>
      <c r="I156" s="7">
        <v>874386</v>
      </c>
      <c r="J156" s="7">
        <v>733107</v>
      </c>
      <c r="K156" s="7">
        <v>141279</v>
      </c>
      <c r="L156" s="7">
        <v>51922</v>
      </c>
      <c r="M156" s="7">
        <v>1484801</v>
      </c>
      <c r="N156" s="7">
        <v>57218</v>
      </c>
    </row>
    <row r="157" spans="1:14" x14ac:dyDescent="0.25">
      <c r="A157" t="s">
        <v>12</v>
      </c>
      <c r="B157" t="s">
        <v>7</v>
      </c>
      <c r="C157" s="7">
        <v>6231</v>
      </c>
      <c r="D157" s="7">
        <v>53</v>
      </c>
      <c r="E157" s="7">
        <v>120490</v>
      </c>
      <c r="F157" s="7">
        <v>108589</v>
      </c>
      <c r="G157" s="7">
        <v>120646</v>
      </c>
      <c r="H157" s="7">
        <v>19463</v>
      </c>
      <c r="I157" s="7">
        <v>109201</v>
      </c>
      <c r="J157" s="7">
        <v>73821</v>
      </c>
      <c r="K157" s="7">
        <v>35380</v>
      </c>
      <c r="L157" s="7">
        <v>7019</v>
      </c>
      <c r="M157" s="7">
        <v>166428</v>
      </c>
      <c r="N157" s="7">
        <v>10459</v>
      </c>
    </row>
    <row r="158" spans="1:14" x14ac:dyDescent="0.25">
      <c r="A158" t="s">
        <v>12</v>
      </c>
      <c r="B158" t="s">
        <v>185</v>
      </c>
      <c r="C158">
        <v>530</v>
      </c>
      <c r="D158">
        <v>18.405999999999999</v>
      </c>
      <c r="E158">
        <v>39336</v>
      </c>
      <c r="F158">
        <v>38991</v>
      </c>
      <c r="G158">
        <v>37770</v>
      </c>
      <c r="H158">
        <v>8562</v>
      </c>
      <c r="I158">
        <v>39226</v>
      </c>
      <c r="J158">
        <v>23317</v>
      </c>
      <c r="K158">
        <v>15909</v>
      </c>
      <c r="L158">
        <v>2810</v>
      </c>
      <c r="M158">
        <v>89323</v>
      </c>
      <c r="N158">
        <v>5065</v>
      </c>
    </row>
    <row r="159" spans="1:14" x14ac:dyDescent="0.25">
      <c r="A159" t="s">
        <v>12</v>
      </c>
      <c r="B159" t="s">
        <v>186</v>
      </c>
      <c r="C159">
        <v>301</v>
      </c>
      <c r="D159">
        <v>1.2569999999999999</v>
      </c>
      <c r="E159">
        <v>2215</v>
      </c>
      <c r="F159">
        <v>2139</v>
      </c>
      <c r="G159">
        <v>2168</v>
      </c>
      <c r="H159">
        <v>463</v>
      </c>
      <c r="I159">
        <v>2155</v>
      </c>
      <c r="J159">
        <v>1192</v>
      </c>
      <c r="K159">
        <v>962</v>
      </c>
      <c r="L159">
        <v>368</v>
      </c>
      <c r="M159">
        <v>5510</v>
      </c>
      <c r="N159">
        <v>200</v>
      </c>
    </row>
    <row r="160" spans="1:14" x14ac:dyDescent="0.25">
      <c r="A160" t="s">
        <v>12</v>
      </c>
      <c r="B160" t="s">
        <v>187</v>
      </c>
      <c r="C160">
        <v>5329</v>
      </c>
      <c r="D160">
        <v>32.493000000000002</v>
      </c>
      <c r="E160">
        <v>75132</v>
      </c>
      <c r="F160">
        <v>63670</v>
      </c>
      <c r="G160">
        <v>76091</v>
      </c>
      <c r="H160">
        <v>10106</v>
      </c>
      <c r="I160">
        <v>66076</v>
      </c>
      <c r="J160">
        <v>47640</v>
      </c>
      <c r="K160">
        <v>18436</v>
      </c>
      <c r="L160">
        <v>3362</v>
      </c>
      <c r="M160">
        <v>68847</v>
      </c>
      <c r="N160">
        <v>5132</v>
      </c>
    </row>
    <row r="161" spans="1:14" x14ac:dyDescent="0.25">
      <c r="A161" t="s">
        <v>12</v>
      </c>
      <c r="B161" t="s">
        <v>188</v>
      </c>
      <c r="C161">
        <v>71</v>
      </c>
      <c r="D161">
        <v>0.71499999999999997</v>
      </c>
      <c r="E161">
        <v>3807</v>
      </c>
      <c r="F161">
        <v>3790</v>
      </c>
      <c r="G161">
        <v>4617</v>
      </c>
      <c r="H161">
        <v>332</v>
      </c>
      <c r="I161">
        <v>1744</v>
      </c>
      <c r="J161">
        <v>1672</v>
      </c>
      <c r="K161">
        <v>73</v>
      </c>
      <c r="L161">
        <v>479</v>
      </c>
      <c r="M161">
        <v>2749</v>
      </c>
      <c r="N161">
        <v>62</v>
      </c>
    </row>
    <row r="162" spans="1:14" x14ac:dyDescent="0.25">
      <c r="A162" t="s">
        <v>13</v>
      </c>
      <c r="B162" t="s">
        <v>4</v>
      </c>
      <c r="C162" s="7">
        <v>376</v>
      </c>
      <c r="D162" s="7">
        <v>30</v>
      </c>
      <c r="E162" s="7">
        <v>84240</v>
      </c>
      <c r="F162" s="7">
        <v>64211</v>
      </c>
      <c r="G162" s="7">
        <v>100367</v>
      </c>
      <c r="H162" s="7">
        <v>16224</v>
      </c>
      <c r="I162" s="7">
        <v>66774</v>
      </c>
      <c r="J162" s="7">
        <v>37562</v>
      </c>
      <c r="K162" s="7">
        <v>29211</v>
      </c>
      <c r="L162" s="7">
        <v>-4</v>
      </c>
      <c r="M162" s="7">
        <v>129953</v>
      </c>
      <c r="N162" s="7">
        <v>6798</v>
      </c>
    </row>
    <row r="163" spans="1:14" x14ac:dyDescent="0.25">
      <c r="A163" t="s">
        <v>13</v>
      </c>
      <c r="B163" t="s">
        <v>198</v>
      </c>
      <c r="C163">
        <v>12</v>
      </c>
      <c r="D163">
        <v>18.716000000000001</v>
      </c>
      <c r="E163">
        <v>43046</v>
      </c>
      <c r="F163">
        <v>41389</v>
      </c>
      <c r="G163">
        <v>56872</v>
      </c>
      <c r="H163">
        <v>10948</v>
      </c>
      <c r="I163">
        <v>41317</v>
      </c>
      <c r="J163">
        <v>20554</v>
      </c>
      <c r="K163">
        <v>20763</v>
      </c>
      <c r="L163">
        <v>-2293</v>
      </c>
      <c r="M163">
        <v>82474</v>
      </c>
      <c r="N163">
        <v>4263</v>
      </c>
    </row>
    <row r="164" spans="1:14" x14ac:dyDescent="0.25">
      <c r="A164" t="s">
        <v>13</v>
      </c>
      <c r="B164" t="s">
        <v>201</v>
      </c>
      <c r="C164">
        <v>318</v>
      </c>
      <c r="D164">
        <v>5.4889999999999999</v>
      </c>
      <c r="E164">
        <v>17269</v>
      </c>
      <c r="F164">
        <v>15668</v>
      </c>
      <c r="G164">
        <v>16235</v>
      </c>
      <c r="H164">
        <v>2486</v>
      </c>
      <c r="I164">
        <v>16737</v>
      </c>
      <c r="J164">
        <v>10793</v>
      </c>
      <c r="K164">
        <v>5943</v>
      </c>
      <c r="L164">
        <v>1731</v>
      </c>
      <c r="M164">
        <v>22833</v>
      </c>
      <c r="N164">
        <v>1669</v>
      </c>
    </row>
    <row r="165" spans="1:14" x14ac:dyDescent="0.25">
      <c r="A165" t="s">
        <v>13</v>
      </c>
      <c r="B165" t="s">
        <v>202</v>
      </c>
      <c r="C165">
        <v>40</v>
      </c>
      <c r="D165">
        <v>2.2749999999999999</v>
      </c>
      <c r="E165">
        <v>3853</v>
      </c>
      <c r="F165">
        <v>3753</v>
      </c>
      <c r="G165">
        <v>3577</v>
      </c>
      <c r="H165">
        <v>1022</v>
      </c>
      <c r="I165">
        <v>3785</v>
      </c>
      <c r="J165">
        <v>2133</v>
      </c>
      <c r="K165">
        <v>1652</v>
      </c>
      <c r="L165">
        <v>371</v>
      </c>
      <c r="M165">
        <v>4738</v>
      </c>
      <c r="N165">
        <v>225</v>
      </c>
    </row>
    <row r="166" spans="1:14" x14ac:dyDescent="0.25">
      <c r="A166" t="s">
        <v>13</v>
      </c>
      <c r="B166" t="s">
        <v>5</v>
      </c>
      <c r="C166" s="7">
        <v>172054</v>
      </c>
      <c r="D166" s="7">
        <v>1265</v>
      </c>
      <c r="E166" s="7">
        <v>4281904</v>
      </c>
      <c r="F166" s="7">
        <v>3906959</v>
      </c>
      <c r="G166" s="7">
        <v>4350819</v>
      </c>
      <c r="H166" s="7">
        <v>486971</v>
      </c>
      <c r="I166" s="7">
        <v>4016817</v>
      </c>
      <c r="J166" s="7">
        <v>3050111</v>
      </c>
      <c r="K166" s="7">
        <v>966705</v>
      </c>
      <c r="L166" s="7">
        <v>264691</v>
      </c>
      <c r="M166" s="7">
        <v>3065726</v>
      </c>
      <c r="N166" s="7">
        <v>220054</v>
      </c>
    </row>
    <row r="167" spans="1:14" x14ac:dyDescent="0.25">
      <c r="A167" t="s">
        <v>13</v>
      </c>
      <c r="B167" t="s">
        <v>160</v>
      </c>
      <c r="C167">
        <v>7436</v>
      </c>
      <c r="D167">
        <v>101.586</v>
      </c>
      <c r="E167">
        <v>298893</v>
      </c>
      <c r="F167">
        <v>237120</v>
      </c>
      <c r="G167">
        <v>300907</v>
      </c>
      <c r="H167">
        <v>30705</v>
      </c>
      <c r="I167">
        <v>253235</v>
      </c>
      <c r="J167">
        <v>199855</v>
      </c>
      <c r="K167">
        <v>53380</v>
      </c>
      <c r="L167">
        <v>9829</v>
      </c>
      <c r="M167">
        <v>184738</v>
      </c>
      <c r="N167">
        <v>13513</v>
      </c>
    </row>
    <row r="168" spans="1:14" x14ac:dyDescent="0.25">
      <c r="A168" t="s">
        <v>13</v>
      </c>
      <c r="B168" t="s">
        <v>161</v>
      </c>
      <c r="C168">
        <v>1815</v>
      </c>
      <c r="D168">
        <v>15.301</v>
      </c>
      <c r="E168">
        <v>66830</v>
      </c>
      <c r="F168">
        <v>60091</v>
      </c>
      <c r="G168">
        <v>66908</v>
      </c>
      <c r="H168">
        <v>7316</v>
      </c>
      <c r="I168">
        <v>62919</v>
      </c>
      <c r="J168">
        <v>42454</v>
      </c>
      <c r="K168">
        <v>20465</v>
      </c>
      <c r="L168">
        <v>5997</v>
      </c>
      <c r="M168">
        <v>97854</v>
      </c>
      <c r="N168">
        <v>4978</v>
      </c>
    </row>
    <row r="169" spans="1:14" x14ac:dyDescent="0.25">
      <c r="A169" t="s">
        <v>13</v>
      </c>
      <c r="B169" t="s">
        <v>163</v>
      </c>
      <c r="C169">
        <v>2424</v>
      </c>
      <c r="D169">
        <v>26.073</v>
      </c>
      <c r="E169">
        <v>55817</v>
      </c>
      <c r="F169">
        <v>48850</v>
      </c>
      <c r="G169">
        <v>56897</v>
      </c>
      <c r="H169">
        <v>8410</v>
      </c>
      <c r="I169">
        <v>49976</v>
      </c>
      <c r="J169">
        <v>36159</v>
      </c>
      <c r="K169">
        <v>13817</v>
      </c>
      <c r="L169">
        <v>2706</v>
      </c>
      <c r="M169">
        <v>54175</v>
      </c>
      <c r="N169">
        <v>3338</v>
      </c>
    </row>
    <row r="170" spans="1:14" x14ac:dyDescent="0.25">
      <c r="A170" t="s">
        <v>13</v>
      </c>
      <c r="B170" t="s">
        <v>164</v>
      </c>
      <c r="C170">
        <v>11739</v>
      </c>
      <c r="D170">
        <v>25.716999999999999</v>
      </c>
      <c r="E170">
        <v>18231</v>
      </c>
      <c r="F170">
        <v>15079</v>
      </c>
      <c r="G170">
        <v>17399</v>
      </c>
      <c r="H170">
        <v>3861</v>
      </c>
      <c r="I170">
        <v>16033</v>
      </c>
      <c r="J170">
        <v>9471</v>
      </c>
      <c r="K170">
        <v>6562</v>
      </c>
      <c r="L170">
        <v>1669</v>
      </c>
      <c r="M170">
        <v>12568</v>
      </c>
      <c r="N170">
        <v>686</v>
      </c>
    </row>
    <row r="171" spans="1:14" x14ac:dyDescent="0.25">
      <c r="A171" t="s">
        <v>13</v>
      </c>
      <c r="B171" t="s">
        <v>165</v>
      </c>
      <c r="C171">
        <v>719</v>
      </c>
      <c r="D171">
        <v>5.6390000000000002</v>
      </c>
      <c r="E171">
        <v>6062</v>
      </c>
      <c r="F171">
        <v>5318</v>
      </c>
      <c r="G171">
        <v>5871</v>
      </c>
      <c r="H171">
        <v>1437</v>
      </c>
      <c r="I171">
        <v>5564</v>
      </c>
      <c r="J171">
        <v>3415</v>
      </c>
      <c r="K171">
        <v>2149</v>
      </c>
      <c r="L171">
        <v>462</v>
      </c>
      <c r="M171">
        <v>4155</v>
      </c>
      <c r="N171">
        <v>212</v>
      </c>
    </row>
    <row r="172" spans="1:14" x14ac:dyDescent="0.25">
      <c r="A172" t="s">
        <v>13</v>
      </c>
      <c r="B172" t="s">
        <v>166</v>
      </c>
      <c r="C172">
        <v>27672</v>
      </c>
      <c r="D172">
        <v>54.29</v>
      </c>
      <c r="E172">
        <v>92675</v>
      </c>
      <c r="F172">
        <v>83949</v>
      </c>
      <c r="G172">
        <v>89054</v>
      </c>
      <c r="H172">
        <v>9829</v>
      </c>
      <c r="I172">
        <v>86301</v>
      </c>
      <c r="J172">
        <v>63158</v>
      </c>
      <c r="K172">
        <v>23143</v>
      </c>
      <c r="L172">
        <v>7293</v>
      </c>
      <c r="M172">
        <v>62189</v>
      </c>
      <c r="N172">
        <v>6689</v>
      </c>
    </row>
    <row r="173" spans="1:14" x14ac:dyDescent="0.25">
      <c r="A173" t="s">
        <v>13</v>
      </c>
      <c r="B173" t="s">
        <v>167</v>
      </c>
      <c r="C173">
        <v>950</v>
      </c>
      <c r="D173">
        <v>20.102</v>
      </c>
      <c r="E173">
        <v>77825</v>
      </c>
      <c r="F173">
        <v>69883</v>
      </c>
      <c r="G173">
        <v>77579</v>
      </c>
      <c r="H173">
        <v>7970</v>
      </c>
      <c r="I173">
        <v>71562</v>
      </c>
      <c r="J173">
        <v>54961</v>
      </c>
      <c r="K173">
        <v>16601</v>
      </c>
      <c r="L173">
        <v>4525</v>
      </c>
      <c r="M173">
        <v>67625</v>
      </c>
      <c r="N173">
        <v>5630</v>
      </c>
    </row>
    <row r="174" spans="1:14" x14ac:dyDescent="0.25">
      <c r="A174" t="s">
        <v>13</v>
      </c>
      <c r="B174" t="s">
        <v>168</v>
      </c>
      <c r="C174">
        <v>8773</v>
      </c>
      <c r="D174">
        <v>23.224</v>
      </c>
      <c r="E174">
        <v>41550</v>
      </c>
      <c r="F174">
        <v>39401</v>
      </c>
      <c r="G174">
        <v>40325</v>
      </c>
      <c r="H174">
        <v>6315</v>
      </c>
      <c r="I174">
        <v>39967</v>
      </c>
      <c r="J174">
        <v>27212</v>
      </c>
      <c r="K174">
        <v>12755</v>
      </c>
      <c r="L174">
        <v>3623</v>
      </c>
      <c r="M174">
        <v>35757</v>
      </c>
      <c r="N174">
        <v>2955</v>
      </c>
    </row>
    <row r="175" spans="1:14" x14ac:dyDescent="0.25">
      <c r="A175" t="s">
        <v>13</v>
      </c>
      <c r="B175" t="s">
        <v>170</v>
      </c>
      <c r="C175">
        <v>1762</v>
      </c>
      <c r="D175">
        <v>29.815000000000001</v>
      </c>
      <c r="E175">
        <v>171392</v>
      </c>
      <c r="F175">
        <v>151676</v>
      </c>
      <c r="G175">
        <v>170313</v>
      </c>
      <c r="H175">
        <v>14028</v>
      </c>
      <c r="I175">
        <v>153766</v>
      </c>
      <c r="J175">
        <v>111799</v>
      </c>
      <c r="K175">
        <v>41967</v>
      </c>
      <c r="L175">
        <v>16474</v>
      </c>
      <c r="M175">
        <v>154711</v>
      </c>
      <c r="N175">
        <v>11468</v>
      </c>
    </row>
    <row r="176" spans="1:14" x14ac:dyDescent="0.25">
      <c r="A176" t="s">
        <v>13</v>
      </c>
      <c r="B176" t="s">
        <v>171</v>
      </c>
      <c r="C176">
        <v>78</v>
      </c>
      <c r="D176">
        <v>9.3759999999999994</v>
      </c>
      <c r="E176">
        <v>36426</v>
      </c>
      <c r="F176">
        <v>32077</v>
      </c>
      <c r="G176">
        <v>37009</v>
      </c>
      <c r="H176">
        <v>4822</v>
      </c>
      <c r="I176">
        <v>33785</v>
      </c>
      <c r="J176">
        <v>22817</v>
      </c>
      <c r="K176">
        <v>10968</v>
      </c>
      <c r="L176">
        <v>3177</v>
      </c>
      <c r="M176">
        <v>43774</v>
      </c>
      <c r="N176">
        <v>3145</v>
      </c>
    </row>
    <row r="177" spans="1:14" x14ac:dyDescent="0.25">
      <c r="A177" t="s">
        <v>13</v>
      </c>
      <c r="B177" t="s">
        <v>172</v>
      </c>
      <c r="C177">
        <v>3572</v>
      </c>
      <c r="D177">
        <v>86.578000000000003</v>
      </c>
      <c r="E177">
        <v>297876</v>
      </c>
      <c r="F177">
        <v>257123</v>
      </c>
      <c r="G177">
        <v>309708</v>
      </c>
      <c r="H177">
        <v>34332</v>
      </c>
      <c r="I177">
        <v>264210</v>
      </c>
      <c r="J177">
        <v>184430</v>
      </c>
      <c r="K177">
        <v>79780</v>
      </c>
      <c r="L177">
        <v>29402</v>
      </c>
      <c r="M177">
        <v>209223</v>
      </c>
      <c r="N177">
        <v>14944</v>
      </c>
    </row>
    <row r="178" spans="1:14" x14ac:dyDescent="0.25">
      <c r="A178" t="s">
        <v>13</v>
      </c>
      <c r="B178" t="s">
        <v>173</v>
      </c>
      <c r="C178">
        <v>6107</v>
      </c>
      <c r="D178">
        <v>58.841999999999999</v>
      </c>
      <c r="E178">
        <v>141907</v>
      </c>
      <c r="F178">
        <v>130418</v>
      </c>
      <c r="G178">
        <v>138467</v>
      </c>
      <c r="H178">
        <v>24332</v>
      </c>
      <c r="I178">
        <v>134766</v>
      </c>
      <c r="J178">
        <v>86892</v>
      </c>
      <c r="K178">
        <v>47874</v>
      </c>
      <c r="L178">
        <v>11884</v>
      </c>
      <c r="M178">
        <v>154312</v>
      </c>
      <c r="N178">
        <v>10158</v>
      </c>
    </row>
    <row r="179" spans="1:14" x14ac:dyDescent="0.25">
      <c r="A179" t="s">
        <v>13</v>
      </c>
      <c r="B179" t="s">
        <v>174</v>
      </c>
      <c r="C179">
        <v>927</v>
      </c>
      <c r="D179">
        <v>45.314</v>
      </c>
      <c r="E179">
        <v>192275</v>
      </c>
      <c r="F179">
        <v>181216</v>
      </c>
      <c r="G179">
        <v>206216</v>
      </c>
      <c r="H179">
        <v>21479</v>
      </c>
      <c r="I179">
        <v>182924</v>
      </c>
      <c r="J179">
        <v>145680</v>
      </c>
      <c r="K179">
        <v>37244</v>
      </c>
      <c r="L179">
        <v>5328</v>
      </c>
      <c r="M179">
        <v>158478</v>
      </c>
      <c r="N179">
        <v>8934</v>
      </c>
    </row>
    <row r="180" spans="1:14" x14ac:dyDescent="0.25">
      <c r="A180" t="s">
        <v>13</v>
      </c>
      <c r="B180" t="s">
        <v>175</v>
      </c>
      <c r="C180">
        <v>44931</v>
      </c>
      <c r="D180">
        <v>189.31899999999999</v>
      </c>
      <c r="E180">
        <v>354010</v>
      </c>
      <c r="F180">
        <v>331717</v>
      </c>
      <c r="G180">
        <v>344629</v>
      </c>
      <c r="H180">
        <v>61818</v>
      </c>
      <c r="I180">
        <v>339418</v>
      </c>
      <c r="J180">
        <v>225915</v>
      </c>
      <c r="K180">
        <v>113503</v>
      </c>
      <c r="L180">
        <v>29153</v>
      </c>
      <c r="M180">
        <v>273633</v>
      </c>
      <c r="N180">
        <v>25868</v>
      </c>
    </row>
    <row r="181" spans="1:14" x14ac:dyDescent="0.25">
      <c r="A181" t="s">
        <v>13</v>
      </c>
      <c r="B181" t="s">
        <v>176</v>
      </c>
      <c r="C181">
        <v>3244</v>
      </c>
      <c r="D181">
        <v>43.389000000000003</v>
      </c>
      <c r="E181">
        <v>308162</v>
      </c>
      <c r="F181">
        <v>296516</v>
      </c>
      <c r="G181">
        <v>339098</v>
      </c>
      <c r="H181">
        <v>18602</v>
      </c>
      <c r="I181">
        <v>299958</v>
      </c>
      <c r="J181">
        <v>265832</v>
      </c>
      <c r="K181">
        <v>34126</v>
      </c>
      <c r="L181">
        <v>6210</v>
      </c>
      <c r="M181">
        <v>161243</v>
      </c>
      <c r="N181">
        <v>8615</v>
      </c>
    </row>
    <row r="182" spans="1:14" x14ac:dyDescent="0.25">
      <c r="A182" t="s">
        <v>13</v>
      </c>
      <c r="B182" t="s">
        <v>177</v>
      </c>
      <c r="C182">
        <v>12689</v>
      </c>
      <c r="D182">
        <v>101.253</v>
      </c>
      <c r="E182">
        <v>292622</v>
      </c>
      <c r="F182">
        <v>261920</v>
      </c>
      <c r="G182">
        <v>297592</v>
      </c>
      <c r="H182">
        <v>40754</v>
      </c>
      <c r="I182">
        <v>271830</v>
      </c>
      <c r="J182">
        <v>197274</v>
      </c>
      <c r="K182">
        <v>74556</v>
      </c>
      <c r="L182">
        <v>20060</v>
      </c>
      <c r="M182">
        <v>180042</v>
      </c>
      <c r="N182">
        <v>10626</v>
      </c>
    </row>
    <row r="183" spans="1:14" x14ac:dyDescent="0.25">
      <c r="A183" t="s">
        <v>13</v>
      </c>
      <c r="B183" t="s">
        <v>178</v>
      </c>
      <c r="C183">
        <v>5194</v>
      </c>
      <c r="D183">
        <v>127.776</v>
      </c>
      <c r="E183">
        <v>340118</v>
      </c>
      <c r="F183">
        <v>313111</v>
      </c>
      <c r="G183">
        <v>340346</v>
      </c>
      <c r="H183">
        <v>57262</v>
      </c>
      <c r="I183">
        <v>321752</v>
      </c>
      <c r="J183">
        <v>228701</v>
      </c>
      <c r="K183">
        <v>93051</v>
      </c>
      <c r="L183">
        <v>19880</v>
      </c>
      <c r="M183">
        <v>300274</v>
      </c>
      <c r="N183">
        <v>19371</v>
      </c>
    </row>
    <row r="184" spans="1:14" x14ac:dyDescent="0.25">
      <c r="A184" t="s">
        <v>13</v>
      </c>
      <c r="B184" t="s">
        <v>179</v>
      </c>
      <c r="C184">
        <v>1105</v>
      </c>
      <c r="D184">
        <v>159.126</v>
      </c>
      <c r="E184">
        <v>1112577</v>
      </c>
      <c r="F184">
        <v>1052660</v>
      </c>
      <c r="G184">
        <v>1136675</v>
      </c>
      <c r="H184">
        <v>81883</v>
      </c>
      <c r="I184">
        <v>1075349</v>
      </c>
      <c r="J184">
        <v>885625</v>
      </c>
      <c r="K184">
        <v>189724</v>
      </c>
      <c r="L184">
        <v>64667</v>
      </c>
      <c r="M184">
        <v>615179</v>
      </c>
      <c r="N184">
        <v>52291</v>
      </c>
    </row>
    <row r="185" spans="1:14" x14ac:dyDescent="0.25">
      <c r="A185" t="s">
        <v>13</v>
      </c>
      <c r="B185" t="s">
        <v>180</v>
      </c>
      <c r="C185">
        <v>671</v>
      </c>
      <c r="D185">
        <v>23.103999999999999</v>
      </c>
      <c r="E185">
        <v>64397</v>
      </c>
      <c r="F185">
        <v>61185</v>
      </c>
      <c r="G185">
        <v>69382</v>
      </c>
      <c r="H185">
        <v>10923</v>
      </c>
      <c r="I185">
        <v>64023</v>
      </c>
      <c r="J185">
        <v>42606</v>
      </c>
      <c r="K185">
        <v>21417</v>
      </c>
      <c r="L185">
        <v>4915</v>
      </c>
      <c r="M185">
        <v>73781</v>
      </c>
      <c r="N185">
        <v>3644</v>
      </c>
    </row>
    <row r="186" spans="1:14" x14ac:dyDescent="0.25">
      <c r="A186" t="s">
        <v>13</v>
      </c>
      <c r="B186" t="s">
        <v>181</v>
      </c>
      <c r="C186">
        <v>6419</v>
      </c>
      <c r="D186">
        <v>26.140999999999998</v>
      </c>
      <c r="E186">
        <v>39256</v>
      </c>
      <c r="F186">
        <v>34819</v>
      </c>
      <c r="G186">
        <v>38545</v>
      </c>
      <c r="H186">
        <v>6638</v>
      </c>
      <c r="I186">
        <v>35950</v>
      </c>
      <c r="J186">
        <v>24676</v>
      </c>
      <c r="K186">
        <v>11274</v>
      </c>
      <c r="L186">
        <v>2260</v>
      </c>
      <c r="M186">
        <v>28796</v>
      </c>
      <c r="N186">
        <v>2215</v>
      </c>
    </row>
    <row r="187" spans="1:14" x14ac:dyDescent="0.25">
      <c r="A187" t="s">
        <v>13</v>
      </c>
      <c r="B187" t="s">
        <v>182</v>
      </c>
      <c r="C187">
        <v>8952</v>
      </c>
      <c r="D187">
        <v>39.963999999999999</v>
      </c>
      <c r="E187">
        <v>63106</v>
      </c>
      <c r="F187">
        <v>57987</v>
      </c>
      <c r="G187">
        <v>62116</v>
      </c>
      <c r="H187">
        <v>12244</v>
      </c>
      <c r="I187">
        <v>60389</v>
      </c>
      <c r="J187">
        <v>40463</v>
      </c>
      <c r="K187">
        <v>19926</v>
      </c>
      <c r="L187">
        <v>4813</v>
      </c>
      <c r="M187">
        <v>64826</v>
      </c>
      <c r="N187">
        <v>5827</v>
      </c>
    </row>
    <row r="188" spans="1:14" x14ac:dyDescent="0.25">
      <c r="A188" s="42" t="s">
        <v>13</v>
      </c>
      <c r="B188" t="s">
        <v>183</v>
      </c>
      <c r="C188">
        <v>14843</v>
      </c>
      <c r="D188">
        <v>50.484999999999999</v>
      </c>
      <c r="E188">
        <v>108180</v>
      </c>
      <c r="F188">
        <v>91960</v>
      </c>
      <c r="G188">
        <v>105829</v>
      </c>
      <c r="H188">
        <v>19908</v>
      </c>
      <c r="I188">
        <v>95544</v>
      </c>
      <c r="J188">
        <v>61035</v>
      </c>
      <c r="K188">
        <v>34509</v>
      </c>
      <c r="L188">
        <v>7629</v>
      </c>
      <c r="M188">
        <v>86948</v>
      </c>
      <c r="N188">
        <v>3528</v>
      </c>
    </row>
    <row r="189" spans="1:14" x14ac:dyDescent="0.25">
      <c r="A189" t="s">
        <v>13</v>
      </c>
      <c r="B189" t="s">
        <v>6</v>
      </c>
      <c r="C189" s="7">
        <v>10996</v>
      </c>
      <c r="D189">
        <v>34.536000000000001</v>
      </c>
      <c r="E189" s="7">
        <v>1116456</v>
      </c>
      <c r="F189" s="7">
        <v>882472</v>
      </c>
      <c r="G189" s="7">
        <v>1192071</v>
      </c>
      <c r="H189" s="7">
        <v>20879</v>
      </c>
      <c r="I189" s="7">
        <v>888798</v>
      </c>
      <c r="J189" s="7">
        <v>749795</v>
      </c>
      <c r="K189" s="7">
        <v>139003</v>
      </c>
      <c r="L189" s="7">
        <v>57362</v>
      </c>
      <c r="M189" s="7">
        <v>1456329</v>
      </c>
      <c r="N189" s="7">
        <v>57702</v>
      </c>
    </row>
    <row r="190" spans="1:14" x14ac:dyDescent="0.25">
      <c r="A190" t="s">
        <v>13</v>
      </c>
      <c r="B190" t="s">
        <v>7</v>
      </c>
      <c r="C190" s="7">
        <v>6164</v>
      </c>
      <c r="D190" s="7">
        <v>53</v>
      </c>
      <c r="E190" s="7">
        <v>115688</v>
      </c>
      <c r="F190" s="7">
        <v>106006</v>
      </c>
      <c r="G190" s="7">
        <v>116352</v>
      </c>
      <c r="H190" s="7">
        <v>20010</v>
      </c>
      <c r="I190" s="7">
        <v>108191</v>
      </c>
      <c r="J190" s="7">
        <v>72394</v>
      </c>
      <c r="K190" s="7">
        <v>35797</v>
      </c>
      <c r="L190" s="7">
        <v>6342</v>
      </c>
      <c r="M190" s="7">
        <v>171905</v>
      </c>
      <c r="N190" s="7">
        <v>11109</v>
      </c>
    </row>
    <row r="191" spans="1:14" x14ac:dyDescent="0.25">
      <c r="A191" t="s">
        <v>13</v>
      </c>
      <c r="B191" t="s">
        <v>185</v>
      </c>
      <c r="C191">
        <v>559</v>
      </c>
      <c r="D191">
        <v>18.382999999999999</v>
      </c>
      <c r="E191">
        <v>40772</v>
      </c>
      <c r="F191">
        <v>40337</v>
      </c>
      <c r="G191">
        <v>39030</v>
      </c>
      <c r="H191">
        <v>8788</v>
      </c>
      <c r="I191">
        <v>40612</v>
      </c>
      <c r="J191">
        <v>24094</v>
      </c>
      <c r="K191">
        <v>16518</v>
      </c>
      <c r="L191">
        <v>2980</v>
      </c>
      <c r="M191">
        <v>90534</v>
      </c>
      <c r="N191">
        <v>5233</v>
      </c>
    </row>
    <row r="192" spans="1:14" x14ac:dyDescent="0.25">
      <c r="A192" t="s">
        <v>13</v>
      </c>
      <c r="B192" t="s">
        <v>186</v>
      </c>
      <c r="C192">
        <v>282</v>
      </c>
      <c r="D192">
        <v>1.258</v>
      </c>
      <c r="E192">
        <v>2121</v>
      </c>
      <c r="F192">
        <v>2054</v>
      </c>
      <c r="G192">
        <v>2014</v>
      </c>
      <c r="H192">
        <v>487</v>
      </c>
      <c r="I192">
        <v>2065</v>
      </c>
      <c r="J192">
        <v>1037</v>
      </c>
      <c r="K192">
        <v>1028</v>
      </c>
      <c r="L192">
        <v>167</v>
      </c>
      <c r="M192">
        <v>4979</v>
      </c>
      <c r="N192">
        <v>323</v>
      </c>
    </row>
    <row r="193" spans="1:14" x14ac:dyDescent="0.25">
      <c r="A193" t="s">
        <v>13</v>
      </c>
      <c r="B193" t="s">
        <v>187</v>
      </c>
      <c r="C193">
        <v>5258</v>
      </c>
      <c r="D193">
        <v>32.539000000000001</v>
      </c>
      <c r="E193">
        <v>71632</v>
      </c>
      <c r="F193">
        <v>62467</v>
      </c>
      <c r="G193">
        <v>72965</v>
      </c>
      <c r="H193">
        <v>10391</v>
      </c>
      <c r="I193">
        <v>64358</v>
      </c>
      <c r="J193">
        <v>45580</v>
      </c>
      <c r="K193">
        <v>18778</v>
      </c>
      <c r="L193">
        <v>3038</v>
      </c>
      <c r="M193">
        <v>73809</v>
      </c>
      <c r="N193">
        <v>5409</v>
      </c>
    </row>
    <row r="194" spans="1:14" x14ac:dyDescent="0.25">
      <c r="A194" t="s">
        <v>13</v>
      </c>
      <c r="B194" t="s">
        <v>188</v>
      </c>
      <c r="C194">
        <v>65</v>
      </c>
      <c r="D194">
        <v>0.73299999999999998</v>
      </c>
      <c r="E194">
        <v>1162</v>
      </c>
      <c r="F194">
        <v>1148</v>
      </c>
      <c r="G194">
        <v>2343</v>
      </c>
      <c r="H194">
        <v>344</v>
      </c>
      <c r="I194">
        <v>1156</v>
      </c>
      <c r="J194">
        <v>1684</v>
      </c>
      <c r="K194">
        <v>-527</v>
      </c>
      <c r="L194">
        <v>158</v>
      </c>
      <c r="M194">
        <v>2582</v>
      </c>
      <c r="N194">
        <v>145</v>
      </c>
    </row>
    <row r="195" spans="1:14" x14ac:dyDescent="0.25">
      <c r="A195" t="s">
        <v>14</v>
      </c>
      <c r="B195" t="s">
        <v>4</v>
      </c>
      <c r="C195" s="7">
        <v>389</v>
      </c>
      <c r="D195" s="7">
        <v>28</v>
      </c>
      <c r="E195" s="7">
        <v>77441</v>
      </c>
      <c r="F195" s="7">
        <v>58241</v>
      </c>
      <c r="G195" s="7">
        <v>81956</v>
      </c>
      <c r="H195" s="7">
        <v>15095</v>
      </c>
      <c r="I195" s="7">
        <v>59096</v>
      </c>
      <c r="J195" s="7">
        <v>32890</v>
      </c>
      <c r="K195" s="7">
        <v>26207</v>
      </c>
      <c r="L195" s="7">
        <v>4562</v>
      </c>
      <c r="M195" s="7">
        <v>126735</v>
      </c>
      <c r="N195" s="7">
        <v>6256</v>
      </c>
    </row>
    <row r="196" spans="1:14" x14ac:dyDescent="0.25">
      <c r="A196" t="s">
        <v>14</v>
      </c>
      <c r="B196" t="s">
        <v>198</v>
      </c>
      <c r="C196">
        <v>12</v>
      </c>
      <c r="D196">
        <v>17.298999999999999</v>
      </c>
      <c r="E196">
        <v>37626</v>
      </c>
      <c r="F196">
        <v>37382</v>
      </c>
      <c r="G196">
        <v>40191</v>
      </c>
      <c r="H196">
        <v>9940</v>
      </c>
      <c r="I196">
        <v>36714</v>
      </c>
      <c r="J196">
        <v>17999</v>
      </c>
      <c r="K196">
        <v>18714</v>
      </c>
      <c r="L196">
        <v>2627</v>
      </c>
      <c r="M196">
        <v>80981</v>
      </c>
      <c r="N196">
        <v>3697</v>
      </c>
    </row>
    <row r="197" spans="1:14" x14ac:dyDescent="0.25">
      <c r="A197" t="s">
        <v>14</v>
      </c>
      <c r="B197" t="s">
        <v>201</v>
      </c>
      <c r="C197">
        <v>324</v>
      </c>
      <c r="D197">
        <v>5.4829999999999997</v>
      </c>
      <c r="E197">
        <v>17048</v>
      </c>
      <c r="F197">
        <v>15163</v>
      </c>
      <c r="G197">
        <v>16206</v>
      </c>
      <c r="H197">
        <v>2595</v>
      </c>
      <c r="I197">
        <v>16158</v>
      </c>
      <c r="J197">
        <v>10369</v>
      </c>
      <c r="K197">
        <v>5789</v>
      </c>
      <c r="L197">
        <v>1454</v>
      </c>
      <c r="M197">
        <v>23229</v>
      </c>
      <c r="N197">
        <v>1676</v>
      </c>
    </row>
    <row r="198" spans="1:14" x14ac:dyDescent="0.25">
      <c r="A198" t="s">
        <v>14</v>
      </c>
      <c r="B198" t="s">
        <v>202</v>
      </c>
      <c r="C198">
        <v>47</v>
      </c>
      <c r="D198">
        <v>2.0640000000000001</v>
      </c>
      <c r="E198">
        <v>2972</v>
      </c>
      <c r="F198">
        <v>2876</v>
      </c>
      <c r="G198">
        <v>2892</v>
      </c>
      <c r="H198">
        <v>892</v>
      </c>
      <c r="I198">
        <v>2932</v>
      </c>
      <c r="J198">
        <v>1667</v>
      </c>
      <c r="K198">
        <v>1265</v>
      </c>
      <c r="L198">
        <v>182</v>
      </c>
      <c r="M198">
        <v>4487</v>
      </c>
      <c r="N198">
        <v>172</v>
      </c>
    </row>
    <row r="199" spans="1:14" x14ac:dyDescent="0.25">
      <c r="A199" t="s">
        <v>14</v>
      </c>
      <c r="B199" t="s">
        <v>5</v>
      </c>
      <c r="C199" s="7">
        <v>172640</v>
      </c>
      <c r="D199" s="7">
        <v>1291</v>
      </c>
      <c r="E199" s="7">
        <v>4347622</v>
      </c>
      <c r="F199" s="7">
        <v>3963739</v>
      </c>
      <c r="G199" s="7">
        <v>4404536</v>
      </c>
      <c r="H199" s="7">
        <v>522315</v>
      </c>
      <c r="I199" s="7">
        <v>4075554</v>
      </c>
      <c r="J199" s="7">
        <v>3079113</v>
      </c>
      <c r="K199" s="7">
        <v>996441</v>
      </c>
      <c r="L199" s="7">
        <v>246322</v>
      </c>
      <c r="M199" s="7">
        <v>3235919</v>
      </c>
      <c r="N199" s="7">
        <v>215652</v>
      </c>
    </row>
    <row r="200" spans="1:14" x14ac:dyDescent="0.25">
      <c r="A200" t="s">
        <v>14</v>
      </c>
      <c r="B200" t="s">
        <v>160</v>
      </c>
      <c r="C200">
        <v>7628</v>
      </c>
      <c r="D200">
        <v>101.042</v>
      </c>
      <c r="E200">
        <v>288727</v>
      </c>
      <c r="F200">
        <v>229956</v>
      </c>
      <c r="G200">
        <v>291701</v>
      </c>
      <c r="H200">
        <v>32508</v>
      </c>
      <c r="I200">
        <v>246023</v>
      </c>
      <c r="J200">
        <v>191806</v>
      </c>
      <c r="K200">
        <v>54216</v>
      </c>
      <c r="L200">
        <v>11925</v>
      </c>
      <c r="M200">
        <v>192649</v>
      </c>
      <c r="N200">
        <v>14132</v>
      </c>
    </row>
    <row r="201" spans="1:14" x14ac:dyDescent="0.25">
      <c r="A201" t="s">
        <v>14</v>
      </c>
      <c r="B201" t="s">
        <v>161</v>
      </c>
      <c r="C201">
        <v>2052</v>
      </c>
      <c r="D201">
        <v>15.736000000000001</v>
      </c>
      <c r="E201">
        <v>67334</v>
      </c>
      <c r="F201">
        <v>60051</v>
      </c>
      <c r="G201">
        <v>69172</v>
      </c>
      <c r="H201">
        <v>7642</v>
      </c>
      <c r="I201">
        <v>62740</v>
      </c>
      <c r="J201">
        <v>41732</v>
      </c>
      <c r="K201">
        <v>21008</v>
      </c>
      <c r="L201">
        <v>4865</v>
      </c>
      <c r="M201">
        <v>99951</v>
      </c>
      <c r="N201">
        <v>4674</v>
      </c>
    </row>
    <row r="202" spans="1:14" x14ac:dyDescent="0.25">
      <c r="A202" t="s">
        <v>14</v>
      </c>
      <c r="B202" t="s">
        <v>163</v>
      </c>
      <c r="C202">
        <v>2337</v>
      </c>
      <c r="D202">
        <v>26.298999999999999</v>
      </c>
      <c r="E202">
        <v>56521</v>
      </c>
      <c r="F202">
        <v>49966</v>
      </c>
      <c r="G202">
        <v>57025</v>
      </c>
      <c r="H202">
        <v>8846</v>
      </c>
      <c r="I202">
        <v>51092</v>
      </c>
      <c r="J202">
        <v>36777</v>
      </c>
      <c r="K202">
        <v>14315</v>
      </c>
      <c r="L202">
        <v>2734</v>
      </c>
      <c r="M202">
        <v>56463</v>
      </c>
      <c r="N202">
        <v>3411</v>
      </c>
    </row>
    <row r="203" spans="1:14" x14ac:dyDescent="0.25">
      <c r="A203" t="s">
        <v>14</v>
      </c>
      <c r="B203" t="s">
        <v>164</v>
      </c>
      <c r="C203">
        <v>12290</v>
      </c>
      <c r="D203">
        <v>25.859000000000002</v>
      </c>
      <c r="E203">
        <v>18744</v>
      </c>
      <c r="F203">
        <v>15058</v>
      </c>
      <c r="G203">
        <v>17936</v>
      </c>
      <c r="H203">
        <v>4150</v>
      </c>
      <c r="I203">
        <v>16192</v>
      </c>
      <c r="J203">
        <v>9594</v>
      </c>
      <c r="K203">
        <v>6598</v>
      </c>
      <c r="L203">
        <v>1668</v>
      </c>
      <c r="M203">
        <v>13612</v>
      </c>
      <c r="N203">
        <v>1041</v>
      </c>
    </row>
    <row r="204" spans="1:14" x14ac:dyDescent="0.25">
      <c r="A204" t="s">
        <v>14</v>
      </c>
      <c r="B204" t="s">
        <v>165</v>
      </c>
      <c r="C204">
        <v>679</v>
      </c>
      <c r="D204">
        <v>5.7619999999999996</v>
      </c>
      <c r="E204">
        <v>6120</v>
      </c>
      <c r="F204">
        <v>5433</v>
      </c>
      <c r="G204">
        <v>5888</v>
      </c>
      <c r="H204">
        <v>1571</v>
      </c>
      <c r="I204">
        <v>5702</v>
      </c>
      <c r="J204">
        <v>3341</v>
      </c>
      <c r="K204">
        <v>2361</v>
      </c>
      <c r="L204">
        <v>441</v>
      </c>
      <c r="M204">
        <v>4810</v>
      </c>
      <c r="N204">
        <v>443</v>
      </c>
    </row>
    <row r="205" spans="1:14" x14ac:dyDescent="0.25">
      <c r="A205" t="s">
        <v>14</v>
      </c>
      <c r="B205" t="s">
        <v>166</v>
      </c>
      <c r="C205">
        <v>27474</v>
      </c>
      <c r="D205">
        <v>53.615000000000002</v>
      </c>
      <c r="E205">
        <v>94267</v>
      </c>
      <c r="F205">
        <v>85734</v>
      </c>
      <c r="G205">
        <v>90198</v>
      </c>
      <c r="H205">
        <v>10479</v>
      </c>
      <c r="I205">
        <v>87923</v>
      </c>
      <c r="J205">
        <v>64551</v>
      </c>
      <c r="K205">
        <v>23372</v>
      </c>
      <c r="L205">
        <v>8139</v>
      </c>
      <c r="M205">
        <v>66354</v>
      </c>
      <c r="N205">
        <v>4141</v>
      </c>
    </row>
    <row r="206" spans="1:14" x14ac:dyDescent="0.25">
      <c r="A206" t="s">
        <v>14</v>
      </c>
      <c r="B206" t="s">
        <v>167</v>
      </c>
      <c r="C206">
        <v>953</v>
      </c>
      <c r="D206">
        <v>20.605</v>
      </c>
      <c r="E206">
        <v>79073</v>
      </c>
      <c r="F206">
        <v>70522</v>
      </c>
      <c r="G206">
        <v>77052</v>
      </c>
      <c r="H206">
        <v>8501</v>
      </c>
      <c r="I206">
        <v>72069</v>
      </c>
      <c r="J206">
        <v>53459</v>
      </c>
      <c r="K206">
        <v>18610</v>
      </c>
      <c r="L206">
        <v>5722</v>
      </c>
      <c r="M206">
        <v>69646</v>
      </c>
      <c r="N206">
        <v>4361</v>
      </c>
    </row>
    <row r="207" spans="1:14" x14ac:dyDescent="0.25">
      <c r="A207" t="s">
        <v>14</v>
      </c>
      <c r="B207" t="s">
        <v>168</v>
      </c>
      <c r="C207">
        <v>8969</v>
      </c>
      <c r="D207">
        <v>23.951000000000001</v>
      </c>
      <c r="E207">
        <v>39649</v>
      </c>
      <c r="F207">
        <v>37257</v>
      </c>
      <c r="G207">
        <v>38601</v>
      </c>
      <c r="H207">
        <v>6897</v>
      </c>
      <c r="I207">
        <v>37941</v>
      </c>
      <c r="J207">
        <v>25528</v>
      </c>
      <c r="K207">
        <v>12413</v>
      </c>
      <c r="L207">
        <v>3166</v>
      </c>
      <c r="M207">
        <v>34624</v>
      </c>
      <c r="N207">
        <v>2542</v>
      </c>
    </row>
    <row r="208" spans="1:14" x14ac:dyDescent="0.25">
      <c r="A208" t="s">
        <v>14</v>
      </c>
      <c r="B208" t="s">
        <v>170</v>
      </c>
      <c r="C208">
        <v>1754</v>
      </c>
      <c r="D208">
        <v>30.253</v>
      </c>
      <c r="E208">
        <v>165843</v>
      </c>
      <c r="F208">
        <v>134176</v>
      </c>
      <c r="G208">
        <v>177136</v>
      </c>
      <c r="H208">
        <v>14926</v>
      </c>
      <c r="I208">
        <v>137646</v>
      </c>
      <c r="J208">
        <v>103542</v>
      </c>
      <c r="K208">
        <v>34104</v>
      </c>
      <c r="L208">
        <v>15142</v>
      </c>
      <c r="M208">
        <v>171483</v>
      </c>
      <c r="N208">
        <v>14371</v>
      </c>
    </row>
    <row r="209" spans="1:14" x14ac:dyDescent="0.25">
      <c r="A209" t="s">
        <v>14</v>
      </c>
      <c r="B209" t="s">
        <v>171</v>
      </c>
      <c r="C209">
        <v>87</v>
      </c>
      <c r="D209">
        <v>9.9060000000000006</v>
      </c>
      <c r="E209">
        <v>37122</v>
      </c>
      <c r="F209">
        <v>31682</v>
      </c>
      <c r="G209">
        <v>35583</v>
      </c>
      <c r="H209">
        <v>5179</v>
      </c>
      <c r="I209">
        <v>34156</v>
      </c>
      <c r="J209">
        <v>22359</v>
      </c>
      <c r="K209">
        <v>11796</v>
      </c>
      <c r="L209">
        <v>3878</v>
      </c>
      <c r="M209">
        <v>48116</v>
      </c>
      <c r="N209">
        <v>2364</v>
      </c>
    </row>
    <row r="210" spans="1:14" x14ac:dyDescent="0.25">
      <c r="A210" t="s">
        <v>14</v>
      </c>
      <c r="B210" t="s">
        <v>172</v>
      </c>
      <c r="C210">
        <v>3527</v>
      </c>
      <c r="D210">
        <v>90.572000000000003</v>
      </c>
      <c r="E210">
        <v>304103</v>
      </c>
      <c r="F210">
        <v>264551</v>
      </c>
      <c r="G210">
        <v>311552</v>
      </c>
      <c r="H210">
        <v>37883</v>
      </c>
      <c r="I210">
        <v>271816</v>
      </c>
      <c r="J210">
        <v>187847</v>
      </c>
      <c r="K210">
        <v>83970</v>
      </c>
      <c r="L210">
        <v>29648</v>
      </c>
      <c r="M210">
        <v>228049</v>
      </c>
      <c r="N210">
        <v>15208</v>
      </c>
    </row>
    <row r="211" spans="1:14" x14ac:dyDescent="0.25">
      <c r="A211" t="s">
        <v>14</v>
      </c>
      <c r="B211" t="s">
        <v>173</v>
      </c>
      <c r="C211">
        <v>6001</v>
      </c>
      <c r="D211">
        <v>58.649000000000001</v>
      </c>
      <c r="E211">
        <v>141119</v>
      </c>
      <c r="F211">
        <v>129941</v>
      </c>
      <c r="G211">
        <v>137831</v>
      </c>
      <c r="H211">
        <v>25470</v>
      </c>
      <c r="I211">
        <v>133483</v>
      </c>
      <c r="J211">
        <v>85719</v>
      </c>
      <c r="K211">
        <v>47763</v>
      </c>
      <c r="L211">
        <v>13416</v>
      </c>
      <c r="M211">
        <v>155438</v>
      </c>
      <c r="N211">
        <v>9338</v>
      </c>
    </row>
    <row r="212" spans="1:14" x14ac:dyDescent="0.25">
      <c r="A212" t="s">
        <v>14</v>
      </c>
      <c r="B212" t="s">
        <v>174</v>
      </c>
      <c r="C212">
        <v>939</v>
      </c>
      <c r="D212">
        <v>45.256999999999998</v>
      </c>
      <c r="E212">
        <v>181272</v>
      </c>
      <c r="F212">
        <v>170279</v>
      </c>
      <c r="G212">
        <v>195899</v>
      </c>
      <c r="H212">
        <v>22019</v>
      </c>
      <c r="I212">
        <v>174560</v>
      </c>
      <c r="J212">
        <v>138168</v>
      </c>
      <c r="K212">
        <v>36393</v>
      </c>
      <c r="L212">
        <v>5860</v>
      </c>
      <c r="M212">
        <v>161248</v>
      </c>
      <c r="N212">
        <v>7166</v>
      </c>
    </row>
    <row r="213" spans="1:14" x14ac:dyDescent="0.25">
      <c r="A213" t="s">
        <v>14</v>
      </c>
      <c r="B213" t="s">
        <v>175</v>
      </c>
      <c r="C213">
        <v>44939</v>
      </c>
      <c r="D213">
        <v>192.26599999999999</v>
      </c>
      <c r="E213">
        <v>358741</v>
      </c>
      <c r="F213">
        <v>335080</v>
      </c>
      <c r="G213">
        <v>349976</v>
      </c>
      <c r="H213">
        <v>65969</v>
      </c>
      <c r="I213">
        <v>342299</v>
      </c>
      <c r="J213">
        <v>224154</v>
      </c>
      <c r="K213">
        <v>118145</v>
      </c>
      <c r="L213">
        <v>26505</v>
      </c>
      <c r="M213">
        <v>288960</v>
      </c>
      <c r="N213">
        <v>25101</v>
      </c>
    </row>
    <row r="214" spans="1:14" x14ac:dyDescent="0.25">
      <c r="A214" t="s">
        <v>14</v>
      </c>
      <c r="B214" t="s">
        <v>176</v>
      </c>
      <c r="C214">
        <v>3220</v>
      </c>
      <c r="D214">
        <v>46.445999999999998</v>
      </c>
      <c r="E214">
        <v>314481</v>
      </c>
      <c r="F214">
        <v>303054</v>
      </c>
      <c r="G214">
        <v>342148</v>
      </c>
      <c r="H214">
        <v>20730</v>
      </c>
      <c r="I214">
        <v>307582</v>
      </c>
      <c r="J214">
        <v>271100</v>
      </c>
      <c r="K214">
        <v>36482</v>
      </c>
      <c r="L214">
        <v>4617</v>
      </c>
      <c r="M214">
        <v>176963</v>
      </c>
      <c r="N214">
        <v>11063</v>
      </c>
    </row>
    <row r="215" spans="1:14" x14ac:dyDescent="0.25">
      <c r="A215" t="s">
        <v>14</v>
      </c>
      <c r="B215" t="s">
        <v>177</v>
      </c>
      <c r="C215">
        <v>11985</v>
      </c>
      <c r="D215">
        <v>103.283</v>
      </c>
      <c r="E215">
        <v>288781</v>
      </c>
      <c r="F215">
        <v>260313</v>
      </c>
      <c r="G215">
        <v>292645</v>
      </c>
      <c r="H215">
        <v>43501</v>
      </c>
      <c r="I215">
        <v>268791</v>
      </c>
      <c r="J215">
        <v>194591</v>
      </c>
      <c r="K215">
        <v>74200</v>
      </c>
      <c r="L215">
        <v>16705</v>
      </c>
      <c r="M215">
        <v>188470</v>
      </c>
      <c r="N215">
        <v>11518</v>
      </c>
    </row>
    <row r="216" spans="1:14" x14ac:dyDescent="0.25">
      <c r="A216" t="s">
        <v>14</v>
      </c>
      <c r="B216" t="s">
        <v>178</v>
      </c>
      <c r="C216">
        <v>4919</v>
      </c>
      <c r="D216">
        <v>127.70099999999999</v>
      </c>
      <c r="E216">
        <v>339251</v>
      </c>
      <c r="F216">
        <v>312646</v>
      </c>
      <c r="G216">
        <v>344019</v>
      </c>
      <c r="H216">
        <v>59676</v>
      </c>
      <c r="I216">
        <v>321010</v>
      </c>
      <c r="J216">
        <v>229753</v>
      </c>
      <c r="K216">
        <v>91257</v>
      </c>
      <c r="L216">
        <v>13288</v>
      </c>
      <c r="M216">
        <v>315990</v>
      </c>
      <c r="N216">
        <v>17327</v>
      </c>
    </row>
    <row r="217" spans="1:14" x14ac:dyDescent="0.25">
      <c r="A217" t="s">
        <v>14</v>
      </c>
      <c r="B217" t="s">
        <v>179</v>
      </c>
      <c r="C217">
        <v>1087</v>
      </c>
      <c r="D217">
        <v>168.4</v>
      </c>
      <c r="E217">
        <v>1213178</v>
      </c>
      <c r="F217">
        <v>1152296</v>
      </c>
      <c r="G217">
        <v>1216459</v>
      </c>
      <c r="H217">
        <v>90978</v>
      </c>
      <c r="I217">
        <v>1174861</v>
      </c>
      <c r="J217">
        <v>961686</v>
      </c>
      <c r="K217">
        <v>213175</v>
      </c>
      <c r="L217">
        <v>59332</v>
      </c>
      <c r="M217">
        <v>655916</v>
      </c>
      <c r="N217">
        <v>51252</v>
      </c>
    </row>
    <row r="218" spans="1:14" x14ac:dyDescent="0.25">
      <c r="A218" t="s">
        <v>14</v>
      </c>
      <c r="B218" t="s">
        <v>180</v>
      </c>
      <c r="C218">
        <v>734</v>
      </c>
      <c r="D218">
        <v>23.661999999999999</v>
      </c>
      <c r="E218">
        <v>65094</v>
      </c>
      <c r="F218">
        <v>62151</v>
      </c>
      <c r="G218">
        <v>66468</v>
      </c>
      <c r="H218">
        <v>11819</v>
      </c>
      <c r="I218">
        <v>64079</v>
      </c>
      <c r="J218">
        <v>43511</v>
      </c>
      <c r="K218">
        <v>20567</v>
      </c>
      <c r="L218">
        <v>5591</v>
      </c>
      <c r="M218">
        <v>74871</v>
      </c>
      <c r="N218">
        <v>2729</v>
      </c>
    </row>
    <row r="219" spans="1:14" x14ac:dyDescent="0.25">
      <c r="A219" t="s">
        <v>14</v>
      </c>
      <c r="B219" t="s">
        <v>181</v>
      </c>
      <c r="C219">
        <v>6000</v>
      </c>
      <c r="D219">
        <v>25.693000000000001</v>
      </c>
      <c r="E219">
        <v>41145</v>
      </c>
      <c r="F219">
        <v>36851</v>
      </c>
      <c r="G219">
        <v>40216</v>
      </c>
      <c r="H219">
        <v>7182</v>
      </c>
      <c r="I219">
        <v>38043</v>
      </c>
      <c r="J219">
        <v>26249</v>
      </c>
      <c r="K219">
        <v>11794</v>
      </c>
      <c r="L219">
        <v>2541</v>
      </c>
      <c r="M219">
        <v>29705</v>
      </c>
      <c r="N219">
        <v>2050</v>
      </c>
    </row>
    <row r="220" spans="1:14" x14ac:dyDescent="0.25">
      <c r="A220" t="s">
        <v>14</v>
      </c>
      <c r="B220" t="s">
        <v>182</v>
      </c>
      <c r="C220">
        <v>8918</v>
      </c>
      <c r="D220">
        <v>40.615000000000002</v>
      </c>
      <c r="E220">
        <v>66192</v>
      </c>
      <c r="F220">
        <v>60680</v>
      </c>
      <c r="G220">
        <v>64333</v>
      </c>
      <c r="H220">
        <v>13215</v>
      </c>
      <c r="I220">
        <v>63245</v>
      </c>
      <c r="J220">
        <v>41457</v>
      </c>
      <c r="K220">
        <v>21788</v>
      </c>
      <c r="L220">
        <v>5828</v>
      </c>
      <c r="M220">
        <v>69981</v>
      </c>
      <c r="N220">
        <v>5293</v>
      </c>
    </row>
    <row r="221" spans="1:14" x14ac:dyDescent="0.25">
      <c r="A221" s="42" t="s">
        <v>14</v>
      </c>
      <c r="B221" t="s">
        <v>183</v>
      </c>
      <c r="C221">
        <v>16114</v>
      </c>
      <c r="D221">
        <v>52.323999999999998</v>
      </c>
      <c r="E221">
        <v>113039</v>
      </c>
      <c r="F221">
        <v>96861</v>
      </c>
      <c r="G221">
        <v>110837</v>
      </c>
      <c r="H221">
        <v>21118</v>
      </c>
      <c r="I221">
        <v>99709</v>
      </c>
      <c r="J221">
        <v>65161</v>
      </c>
      <c r="K221">
        <v>34548</v>
      </c>
      <c r="L221">
        <v>8702</v>
      </c>
      <c r="M221">
        <v>96371</v>
      </c>
      <c r="N221">
        <v>4321</v>
      </c>
    </row>
    <row r="222" spans="1:14" x14ac:dyDescent="0.25">
      <c r="A222" t="s">
        <v>14</v>
      </c>
      <c r="B222" t="s">
        <v>6</v>
      </c>
      <c r="C222" s="7">
        <v>11101</v>
      </c>
      <c r="D222">
        <v>34.774000000000001</v>
      </c>
      <c r="E222" s="7">
        <v>989019</v>
      </c>
      <c r="F222" s="7">
        <v>796491</v>
      </c>
      <c r="G222" s="7">
        <v>1096297</v>
      </c>
      <c r="H222" s="7">
        <v>22209</v>
      </c>
      <c r="I222" s="7">
        <v>807215</v>
      </c>
      <c r="J222" s="7">
        <v>668140</v>
      </c>
      <c r="K222" s="7">
        <v>139074</v>
      </c>
      <c r="L222" s="7">
        <v>51364</v>
      </c>
      <c r="M222" s="7">
        <v>1369624</v>
      </c>
      <c r="N222" s="7">
        <v>49328</v>
      </c>
    </row>
    <row r="223" spans="1:14" x14ac:dyDescent="0.25">
      <c r="A223" t="s">
        <v>14</v>
      </c>
      <c r="B223" t="s">
        <v>7</v>
      </c>
      <c r="C223" s="7">
        <v>6415</v>
      </c>
      <c r="D223" s="7">
        <v>54</v>
      </c>
      <c r="E223" s="7">
        <v>114539</v>
      </c>
      <c r="F223" s="7">
        <v>104452</v>
      </c>
      <c r="G223" s="7">
        <v>114413</v>
      </c>
      <c r="H223" s="7">
        <v>20877</v>
      </c>
      <c r="I223" s="7">
        <v>107026</v>
      </c>
      <c r="J223" s="7">
        <v>69827</v>
      </c>
      <c r="K223" s="7">
        <v>37199</v>
      </c>
      <c r="L223" s="7">
        <v>6696</v>
      </c>
      <c r="M223" s="7">
        <v>179405</v>
      </c>
      <c r="N223" s="7">
        <v>10957</v>
      </c>
    </row>
    <row r="224" spans="1:14" x14ac:dyDescent="0.25">
      <c r="A224" t="s">
        <v>14</v>
      </c>
      <c r="B224" t="s">
        <v>185</v>
      </c>
      <c r="C224">
        <v>590</v>
      </c>
      <c r="D224">
        <v>18.513999999999999</v>
      </c>
      <c r="E224">
        <v>41990</v>
      </c>
      <c r="F224">
        <v>41603</v>
      </c>
      <c r="G224">
        <v>40374</v>
      </c>
      <c r="H224">
        <v>9049</v>
      </c>
      <c r="I224">
        <v>41806</v>
      </c>
      <c r="J224">
        <v>25137</v>
      </c>
      <c r="K224">
        <v>16669</v>
      </c>
      <c r="L224">
        <v>2902</v>
      </c>
      <c r="M224">
        <v>94805</v>
      </c>
      <c r="N224">
        <v>5865</v>
      </c>
    </row>
    <row r="225" spans="1:14" x14ac:dyDescent="0.25">
      <c r="A225" t="s">
        <v>14</v>
      </c>
      <c r="B225" t="s">
        <v>186</v>
      </c>
      <c r="C225">
        <v>261</v>
      </c>
      <c r="D225">
        <v>1.403</v>
      </c>
      <c r="E225">
        <v>2364</v>
      </c>
      <c r="F225">
        <v>2294</v>
      </c>
      <c r="G225">
        <v>2330</v>
      </c>
      <c r="H225">
        <v>597</v>
      </c>
      <c r="I225">
        <v>2309</v>
      </c>
      <c r="J225">
        <v>1228</v>
      </c>
      <c r="K225">
        <v>1081</v>
      </c>
      <c r="L225">
        <v>130</v>
      </c>
      <c r="M225">
        <v>5208</v>
      </c>
      <c r="N225">
        <v>344</v>
      </c>
    </row>
    <row r="226" spans="1:14" x14ac:dyDescent="0.25">
      <c r="A226" t="s">
        <v>14</v>
      </c>
      <c r="B226" t="s">
        <v>187</v>
      </c>
      <c r="C226">
        <v>5502</v>
      </c>
      <c r="D226">
        <v>33.213000000000001</v>
      </c>
      <c r="E226">
        <v>69324</v>
      </c>
      <c r="F226">
        <v>59717</v>
      </c>
      <c r="G226">
        <v>70405</v>
      </c>
      <c r="H226">
        <v>10889</v>
      </c>
      <c r="I226">
        <v>62062</v>
      </c>
      <c r="J226">
        <v>42705</v>
      </c>
      <c r="K226">
        <v>19357</v>
      </c>
      <c r="L226">
        <v>3689</v>
      </c>
      <c r="M226">
        <v>76836</v>
      </c>
      <c r="N226">
        <v>4583</v>
      </c>
    </row>
    <row r="227" spans="1:14" x14ac:dyDescent="0.25">
      <c r="A227" t="s">
        <v>14</v>
      </c>
      <c r="B227" t="s">
        <v>188</v>
      </c>
      <c r="C227">
        <v>62</v>
      </c>
      <c r="D227">
        <v>0.74399999999999999</v>
      </c>
      <c r="E227">
        <v>860</v>
      </c>
      <c r="F227">
        <v>838</v>
      </c>
      <c r="G227">
        <v>1303</v>
      </c>
      <c r="H227">
        <v>342</v>
      </c>
      <c r="I227">
        <v>850</v>
      </c>
      <c r="J227">
        <v>757</v>
      </c>
      <c r="K227">
        <v>93</v>
      </c>
      <c r="L227">
        <v>-25</v>
      </c>
      <c r="M227">
        <v>2557</v>
      </c>
      <c r="N227">
        <v>165</v>
      </c>
    </row>
    <row r="228" spans="1:14" x14ac:dyDescent="0.25">
      <c r="A228" t="s">
        <v>15</v>
      </c>
      <c r="B228" t="s">
        <v>4</v>
      </c>
      <c r="C228" s="7">
        <v>403</v>
      </c>
      <c r="D228" s="7">
        <v>26</v>
      </c>
      <c r="E228" s="7">
        <v>96162</v>
      </c>
      <c r="F228" s="7">
        <v>61766</v>
      </c>
      <c r="G228" s="7">
        <v>94988</v>
      </c>
      <c r="H228" s="7">
        <v>14841</v>
      </c>
      <c r="I228" s="7">
        <v>64486</v>
      </c>
      <c r="J228" s="7">
        <v>35213</v>
      </c>
      <c r="K228" s="7">
        <v>29272</v>
      </c>
      <c r="L228" s="7">
        <v>8153</v>
      </c>
      <c r="M228" s="7">
        <v>120932</v>
      </c>
      <c r="N228" s="7">
        <v>6052</v>
      </c>
    </row>
    <row r="229" spans="1:14" x14ac:dyDescent="0.25">
      <c r="A229" t="s">
        <v>15</v>
      </c>
      <c r="B229" t="s">
        <v>198</v>
      </c>
      <c r="C229">
        <v>10</v>
      </c>
      <c r="D229">
        <v>15.138</v>
      </c>
      <c r="E229">
        <v>41061</v>
      </c>
      <c r="F229">
        <v>39972</v>
      </c>
      <c r="G229">
        <v>37533</v>
      </c>
      <c r="H229">
        <v>9436</v>
      </c>
      <c r="I229">
        <v>41052</v>
      </c>
      <c r="J229">
        <v>19390</v>
      </c>
      <c r="K229">
        <v>21662</v>
      </c>
      <c r="L229">
        <v>6312</v>
      </c>
      <c r="M229">
        <v>73164</v>
      </c>
      <c r="N229">
        <v>2860</v>
      </c>
    </row>
    <row r="230" spans="1:14" x14ac:dyDescent="0.25">
      <c r="A230" t="s">
        <v>15</v>
      </c>
      <c r="B230" t="s">
        <v>201</v>
      </c>
      <c r="C230">
        <v>337</v>
      </c>
      <c r="D230">
        <v>5.5060000000000002</v>
      </c>
      <c r="E230">
        <v>18248</v>
      </c>
      <c r="F230">
        <v>16066</v>
      </c>
      <c r="G230">
        <v>17229</v>
      </c>
      <c r="H230">
        <v>2709</v>
      </c>
      <c r="I230">
        <v>16956</v>
      </c>
      <c r="J230">
        <v>10732</v>
      </c>
      <c r="K230">
        <v>6225</v>
      </c>
      <c r="L230">
        <v>1768</v>
      </c>
      <c r="M230">
        <v>23746</v>
      </c>
      <c r="N230">
        <v>1724</v>
      </c>
    </row>
    <row r="231" spans="1:14" x14ac:dyDescent="0.25">
      <c r="A231" t="s">
        <v>15</v>
      </c>
      <c r="B231" t="s">
        <v>202</v>
      </c>
      <c r="C231">
        <v>50</v>
      </c>
      <c r="D231">
        <v>2.15</v>
      </c>
      <c r="E231">
        <v>3162</v>
      </c>
      <c r="F231">
        <v>3101</v>
      </c>
      <c r="G231">
        <v>3159</v>
      </c>
      <c r="H231">
        <v>1009</v>
      </c>
      <c r="I231">
        <v>3145</v>
      </c>
      <c r="J231">
        <v>1810</v>
      </c>
      <c r="K231">
        <v>1335</v>
      </c>
      <c r="L231">
        <v>170</v>
      </c>
      <c r="M231">
        <v>4480</v>
      </c>
      <c r="N231">
        <v>361</v>
      </c>
    </row>
    <row r="232" spans="1:14" x14ac:dyDescent="0.25">
      <c r="A232" t="s">
        <v>15</v>
      </c>
      <c r="B232" t="s">
        <v>5</v>
      </c>
      <c r="C232" s="7">
        <v>175894</v>
      </c>
      <c r="D232" s="7">
        <v>1319</v>
      </c>
      <c r="E232" s="7">
        <v>4688815</v>
      </c>
      <c r="F232" s="7">
        <v>4257016</v>
      </c>
      <c r="G232" s="7">
        <v>4798944</v>
      </c>
      <c r="H232" s="7">
        <v>571557</v>
      </c>
      <c r="I232" s="7">
        <v>4386790</v>
      </c>
      <c r="J232" s="7">
        <v>3342052</v>
      </c>
      <c r="K232" s="7">
        <v>1044739</v>
      </c>
      <c r="L232" s="7">
        <v>257082</v>
      </c>
      <c r="M232" s="7">
        <v>3425193</v>
      </c>
      <c r="N232" s="7">
        <v>242651</v>
      </c>
    </row>
    <row r="233" spans="1:14" x14ac:dyDescent="0.25">
      <c r="A233" t="s">
        <v>15</v>
      </c>
      <c r="B233" t="s">
        <v>160</v>
      </c>
      <c r="C233">
        <v>8087</v>
      </c>
      <c r="D233">
        <v>101.459</v>
      </c>
      <c r="E233">
        <v>299718</v>
      </c>
      <c r="F233">
        <v>239737</v>
      </c>
      <c r="G233">
        <v>304337</v>
      </c>
      <c r="H233">
        <v>35055</v>
      </c>
      <c r="I233">
        <v>256153</v>
      </c>
      <c r="J233">
        <v>200031</v>
      </c>
      <c r="K233">
        <v>56123</v>
      </c>
      <c r="L233">
        <v>9149</v>
      </c>
      <c r="M233">
        <v>199193</v>
      </c>
      <c r="N233">
        <v>15259</v>
      </c>
    </row>
    <row r="234" spans="1:14" x14ac:dyDescent="0.25">
      <c r="A234" t="s">
        <v>15</v>
      </c>
      <c r="B234" t="s">
        <v>161</v>
      </c>
      <c r="C234">
        <v>2237</v>
      </c>
      <c r="D234">
        <v>16.423999999999999</v>
      </c>
      <c r="E234">
        <v>71189</v>
      </c>
      <c r="F234">
        <v>61393</v>
      </c>
      <c r="G234">
        <v>71080</v>
      </c>
      <c r="H234">
        <v>8404</v>
      </c>
      <c r="I234">
        <v>65217</v>
      </c>
      <c r="J234">
        <v>42745</v>
      </c>
      <c r="K234">
        <v>22472</v>
      </c>
      <c r="L234">
        <v>6028</v>
      </c>
      <c r="M234">
        <v>101177</v>
      </c>
      <c r="N234">
        <v>4919</v>
      </c>
    </row>
    <row r="235" spans="1:14" x14ac:dyDescent="0.25">
      <c r="A235" t="s">
        <v>15</v>
      </c>
      <c r="B235" t="s">
        <v>163</v>
      </c>
      <c r="C235">
        <v>2320</v>
      </c>
      <c r="D235">
        <v>25.7</v>
      </c>
      <c r="E235">
        <v>54321</v>
      </c>
      <c r="F235">
        <v>49126</v>
      </c>
      <c r="G235">
        <v>55477</v>
      </c>
      <c r="H235">
        <v>9332</v>
      </c>
      <c r="I235">
        <v>50240</v>
      </c>
      <c r="J235">
        <v>35794</v>
      </c>
      <c r="K235">
        <v>14446</v>
      </c>
      <c r="L235">
        <v>2849</v>
      </c>
      <c r="M235">
        <v>52274</v>
      </c>
      <c r="N235">
        <v>3310</v>
      </c>
    </row>
    <row r="236" spans="1:14" x14ac:dyDescent="0.25">
      <c r="A236" t="s">
        <v>15</v>
      </c>
      <c r="B236" t="s">
        <v>164</v>
      </c>
      <c r="C236">
        <v>12917</v>
      </c>
      <c r="D236">
        <v>26.420999999999999</v>
      </c>
      <c r="E236">
        <v>20290</v>
      </c>
      <c r="F236">
        <v>15947</v>
      </c>
      <c r="G236">
        <v>19290</v>
      </c>
      <c r="H236">
        <v>4448</v>
      </c>
      <c r="I236">
        <v>17259</v>
      </c>
      <c r="J236">
        <v>10037</v>
      </c>
      <c r="K236">
        <v>7222</v>
      </c>
      <c r="L236">
        <v>1972</v>
      </c>
      <c r="M236">
        <v>14221</v>
      </c>
      <c r="N236">
        <v>717</v>
      </c>
    </row>
    <row r="237" spans="1:14" x14ac:dyDescent="0.25">
      <c r="A237" t="s">
        <v>15</v>
      </c>
      <c r="B237" t="s">
        <v>165</v>
      </c>
      <c r="C237">
        <v>659</v>
      </c>
      <c r="D237">
        <v>5.6689999999999996</v>
      </c>
      <c r="E237">
        <v>5898</v>
      </c>
      <c r="F237">
        <v>5438</v>
      </c>
      <c r="G237">
        <v>5932</v>
      </c>
      <c r="H237">
        <v>1693</v>
      </c>
      <c r="I237">
        <v>5664</v>
      </c>
      <c r="J237">
        <v>3354</v>
      </c>
      <c r="K237">
        <v>2310</v>
      </c>
      <c r="L237">
        <v>320</v>
      </c>
      <c r="M237">
        <v>4878</v>
      </c>
      <c r="N237">
        <v>535</v>
      </c>
    </row>
    <row r="238" spans="1:14" x14ac:dyDescent="0.25">
      <c r="A238" t="s">
        <v>15</v>
      </c>
      <c r="B238" t="s">
        <v>166</v>
      </c>
      <c r="C238">
        <v>28650</v>
      </c>
      <c r="D238">
        <v>53.762</v>
      </c>
      <c r="E238">
        <v>97097</v>
      </c>
      <c r="F238">
        <v>88049</v>
      </c>
      <c r="G238">
        <v>93301</v>
      </c>
      <c r="H238">
        <v>11058</v>
      </c>
      <c r="I238">
        <v>90366</v>
      </c>
      <c r="J238">
        <v>65439</v>
      </c>
      <c r="K238">
        <v>24927</v>
      </c>
      <c r="L238">
        <v>8433</v>
      </c>
      <c r="M238">
        <v>69124</v>
      </c>
      <c r="N238">
        <v>4545</v>
      </c>
    </row>
    <row r="239" spans="1:14" x14ac:dyDescent="0.25">
      <c r="A239" t="s">
        <v>15</v>
      </c>
      <c r="B239" t="s">
        <v>167</v>
      </c>
      <c r="C239">
        <v>986</v>
      </c>
      <c r="D239">
        <v>21.152999999999999</v>
      </c>
      <c r="E239">
        <v>84392</v>
      </c>
      <c r="F239">
        <v>75704</v>
      </c>
      <c r="G239">
        <v>83455</v>
      </c>
      <c r="H239">
        <v>9542</v>
      </c>
      <c r="I239">
        <v>77929</v>
      </c>
      <c r="J239">
        <v>57619</v>
      </c>
      <c r="K239">
        <v>20309</v>
      </c>
      <c r="L239">
        <v>6093</v>
      </c>
      <c r="M239">
        <v>79374</v>
      </c>
      <c r="N239">
        <v>8563</v>
      </c>
    </row>
    <row r="240" spans="1:14" x14ac:dyDescent="0.25">
      <c r="A240" t="s">
        <v>15</v>
      </c>
      <c r="B240" t="s">
        <v>168</v>
      </c>
      <c r="C240">
        <v>9136</v>
      </c>
      <c r="D240">
        <v>24.152999999999999</v>
      </c>
      <c r="E240">
        <v>40684</v>
      </c>
      <c r="F240">
        <v>38250</v>
      </c>
      <c r="G240">
        <v>41050</v>
      </c>
      <c r="H240">
        <v>7233</v>
      </c>
      <c r="I240">
        <v>38987</v>
      </c>
      <c r="J240">
        <v>26284</v>
      </c>
      <c r="K240">
        <v>12703</v>
      </c>
      <c r="L240">
        <v>2466</v>
      </c>
      <c r="M240">
        <v>34306</v>
      </c>
      <c r="N240">
        <v>2984</v>
      </c>
    </row>
    <row r="241" spans="1:14" x14ac:dyDescent="0.25">
      <c r="A241" t="s">
        <v>15</v>
      </c>
      <c r="B241" t="s">
        <v>170</v>
      </c>
      <c r="C241">
        <v>1793</v>
      </c>
      <c r="D241">
        <v>31.413</v>
      </c>
      <c r="E241">
        <v>191745</v>
      </c>
      <c r="F241">
        <v>169831</v>
      </c>
      <c r="G241">
        <v>187112</v>
      </c>
      <c r="H241">
        <v>16449</v>
      </c>
      <c r="I241">
        <v>173200</v>
      </c>
      <c r="J241">
        <v>123205</v>
      </c>
      <c r="K241">
        <v>49996</v>
      </c>
      <c r="L241">
        <v>22655</v>
      </c>
      <c r="M241">
        <v>188126</v>
      </c>
      <c r="N241">
        <v>14237</v>
      </c>
    </row>
    <row r="242" spans="1:14" x14ac:dyDescent="0.25">
      <c r="A242" t="s">
        <v>15</v>
      </c>
      <c r="B242" t="s">
        <v>171</v>
      </c>
      <c r="C242">
        <v>87</v>
      </c>
      <c r="D242">
        <v>10.105</v>
      </c>
      <c r="E242">
        <v>39127</v>
      </c>
      <c r="F242">
        <v>34063</v>
      </c>
      <c r="G242">
        <v>38772</v>
      </c>
      <c r="H242">
        <v>5508</v>
      </c>
      <c r="I242">
        <v>35774</v>
      </c>
      <c r="J242">
        <v>23475</v>
      </c>
      <c r="K242">
        <v>12299</v>
      </c>
      <c r="L242">
        <v>2420</v>
      </c>
      <c r="M242">
        <v>48655</v>
      </c>
      <c r="N242">
        <v>2461</v>
      </c>
    </row>
    <row r="243" spans="1:14" x14ac:dyDescent="0.25">
      <c r="A243" t="s">
        <v>15</v>
      </c>
      <c r="B243" t="s">
        <v>172</v>
      </c>
      <c r="C243">
        <v>3551</v>
      </c>
      <c r="D243">
        <v>93.403000000000006</v>
      </c>
      <c r="E243">
        <v>320841</v>
      </c>
      <c r="F243">
        <v>281196</v>
      </c>
      <c r="G243">
        <v>342666</v>
      </c>
      <c r="H243">
        <v>42132</v>
      </c>
      <c r="I243">
        <v>290395</v>
      </c>
      <c r="J243">
        <v>205918</v>
      </c>
      <c r="K243">
        <v>84476</v>
      </c>
      <c r="L243">
        <v>24631</v>
      </c>
      <c r="M243">
        <v>239314</v>
      </c>
      <c r="N243">
        <v>19483</v>
      </c>
    </row>
    <row r="244" spans="1:14" x14ac:dyDescent="0.25">
      <c r="A244" t="s">
        <v>15</v>
      </c>
      <c r="B244" t="s">
        <v>173</v>
      </c>
      <c r="C244">
        <v>5985</v>
      </c>
      <c r="D244">
        <v>58.926000000000002</v>
      </c>
      <c r="E244">
        <v>150078</v>
      </c>
      <c r="F244">
        <v>138407</v>
      </c>
      <c r="G244">
        <v>148372</v>
      </c>
      <c r="H244">
        <v>27172</v>
      </c>
      <c r="I244">
        <v>141982</v>
      </c>
      <c r="J244">
        <v>90629</v>
      </c>
      <c r="K244">
        <v>51353</v>
      </c>
      <c r="L244">
        <v>12501</v>
      </c>
      <c r="M244">
        <v>160421</v>
      </c>
      <c r="N244">
        <v>8205</v>
      </c>
    </row>
    <row r="245" spans="1:14" x14ac:dyDescent="0.25">
      <c r="A245" t="s">
        <v>15</v>
      </c>
      <c r="B245" t="s">
        <v>174</v>
      </c>
      <c r="C245">
        <v>995</v>
      </c>
      <c r="D245">
        <v>44.406999999999996</v>
      </c>
      <c r="E245">
        <v>201489</v>
      </c>
      <c r="F245">
        <v>189092</v>
      </c>
      <c r="G245">
        <v>223119</v>
      </c>
      <c r="H245">
        <v>23115</v>
      </c>
      <c r="I245">
        <v>194583</v>
      </c>
      <c r="J245">
        <v>160950</v>
      </c>
      <c r="K245">
        <v>33633</v>
      </c>
      <c r="L245">
        <v>8470</v>
      </c>
      <c r="M245">
        <v>166363</v>
      </c>
      <c r="N245">
        <v>8835</v>
      </c>
    </row>
    <row r="246" spans="1:14" x14ac:dyDescent="0.25">
      <c r="A246" t="s">
        <v>15</v>
      </c>
      <c r="B246" t="s">
        <v>175</v>
      </c>
      <c r="C246">
        <v>45880</v>
      </c>
      <c r="D246">
        <v>197.67599999999999</v>
      </c>
      <c r="E246">
        <v>390265</v>
      </c>
      <c r="F246">
        <v>363423</v>
      </c>
      <c r="G246">
        <v>384020</v>
      </c>
      <c r="H246">
        <v>72114</v>
      </c>
      <c r="I246">
        <v>373984</v>
      </c>
      <c r="J246">
        <v>250143</v>
      </c>
      <c r="K246">
        <v>123842</v>
      </c>
      <c r="L246">
        <v>30967</v>
      </c>
      <c r="M246">
        <v>317766</v>
      </c>
      <c r="N246">
        <v>28891</v>
      </c>
    </row>
    <row r="247" spans="1:14" x14ac:dyDescent="0.25">
      <c r="A247" t="s">
        <v>15</v>
      </c>
      <c r="B247" t="s">
        <v>176</v>
      </c>
      <c r="C247">
        <v>3245</v>
      </c>
      <c r="D247">
        <v>49.527000000000001</v>
      </c>
      <c r="E247">
        <v>339051</v>
      </c>
      <c r="F247">
        <v>319955</v>
      </c>
      <c r="G247">
        <v>372316</v>
      </c>
      <c r="H247">
        <v>22975</v>
      </c>
      <c r="I247">
        <v>323845</v>
      </c>
      <c r="J247">
        <v>283705</v>
      </c>
      <c r="K247">
        <v>40140</v>
      </c>
      <c r="L247">
        <v>3479</v>
      </c>
      <c r="M247">
        <v>191616</v>
      </c>
      <c r="N247">
        <v>13223</v>
      </c>
    </row>
    <row r="248" spans="1:14" x14ac:dyDescent="0.25">
      <c r="A248" t="s">
        <v>15</v>
      </c>
      <c r="B248" t="s">
        <v>177</v>
      </c>
      <c r="C248">
        <v>11568</v>
      </c>
      <c r="D248">
        <v>105.712</v>
      </c>
      <c r="E248">
        <v>310952</v>
      </c>
      <c r="F248">
        <v>281390</v>
      </c>
      <c r="G248">
        <v>321369</v>
      </c>
      <c r="H248">
        <v>48120</v>
      </c>
      <c r="I248">
        <v>290281</v>
      </c>
      <c r="J248">
        <v>211634</v>
      </c>
      <c r="K248">
        <v>78646</v>
      </c>
      <c r="L248">
        <v>16425</v>
      </c>
      <c r="M248">
        <v>206313</v>
      </c>
      <c r="N248">
        <v>18510</v>
      </c>
    </row>
    <row r="249" spans="1:14" x14ac:dyDescent="0.25">
      <c r="A249" t="s">
        <v>15</v>
      </c>
      <c r="B249" t="s">
        <v>178</v>
      </c>
      <c r="C249">
        <v>4865</v>
      </c>
      <c r="D249">
        <v>129.45500000000001</v>
      </c>
      <c r="E249">
        <v>376567</v>
      </c>
      <c r="F249">
        <v>328814</v>
      </c>
      <c r="G249">
        <v>386750</v>
      </c>
      <c r="H249">
        <v>64879</v>
      </c>
      <c r="I249">
        <v>341122</v>
      </c>
      <c r="J249">
        <v>246419</v>
      </c>
      <c r="K249">
        <v>94703</v>
      </c>
      <c r="L249">
        <v>15801</v>
      </c>
      <c r="M249">
        <v>335916</v>
      </c>
      <c r="N249">
        <v>17856</v>
      </c>
    </row>
    <row r="250" spans="1:14" x14ac:dyDescent="0.25">
      <c r="A250" t="s">
        <v>15</v>
      </c>
      <c r="B250" t="s">
        <v>179</v>
      </c>
      <c r="C250">
        <v>1076</v>
      </c>
      <c r="D250">
        <v>177.166</v>
      </c>
      <c r="E250">
        <v>1305717</v>
      </c>
      <c r="F250">
        <v>1231271</v>
      </c>
      <c r="G250">
        <v>1330233</v>
      </c>
      <c r="H250">
        <v>102467</v>
      </c>
      <c r="I250">
        <v>1254279</v>
      </c>
      <c r="J250">
        <v>1036402</v>
      </c>
      <c r="K250">
        <v>217877</v>
      </c>
      <c r="L250">
        <v>60220</v>
      </c>
      <c r="M250">
        <v>704728</v>
      </c>
      <c r="N250">
        <v>51342</v>
      </c>
    </row>
    <row r="251" spans="1:14" x14ac:dyDescent="0.25">
      <c r="A251" t="s">
        <v>15</v>
      </c>
      <c r="B251" t="s">
        <v>180</v>
      </c>
      <c r="C251">
        <v>769</v>
      </c>
      <c r="D251">
        <v>23.475999999999999</v>
      </c>
      <c r="E251">
        <v>59680</v>
      </c>
      <c r="F251">
        <v>57162</v>
      </c>
      <c r="G251">
        <v>66018</v>
      </c>
      <c r="H251">
        <v>12710</v>
      </c>
      <c r="I251">
        <v>61226</v>
      </c>
      <c r="J251">
        <v>43354</v>
      </c>
      <c r="K251">
        <v>17872</v>
      </c>
      <c r="L251">
        <v>2853</v>
      </c>
      <c r="M251">
        <v>79854</v>
      </c>
      <c r="N251">
        <v>3438</v>
      </c>
    </row>
    <row r="252" spans="1:14" x14ac:dyDescent="0.25">
      <c r="A252" t="s">
        <v>15</v>
      </c>
      <c r="B252" t="s">
        <v>181</v>
      </c>
      <c r="C252">
        <v>5836</v>
      </c>
      <c r="D252">
        <v>25.76</v>
      </c>
      <c r="E252">
        <v>43830</v>
      </c>
      <c r="F252">
        <v>38978</v>
      </c>
      <c r="G252">
        <v>43047</v>
      </c>
      <c r="H252">
        <v>7735</v>
      </c>
      <c r="I252">
        <v>40427</v>
      </c>
      <c r="J252">
        <v>27872</v>
      </c>
      <c r="K252">
        <v>12555</v>
      </c>
      <c r="L252">
        <v>2670</v>
      </c>
      <c r="M252">
        <v>30668</v>
      </c>
      <c r="N252">
        <v>2273</v>
      </c>
    </row>
    <row r="253" spans="1:14" x14ac:dyDescent="0.25">
      <c r="A253" t="s">
        <v>15</v>
      </c>
      <c r="B253" t="s">
        <v>182</v>
      </c>
      <c r="C253">
        <v>9235</v>
      </c>
      <c r="D253">
        <v>42.314</v>
      </c>
      <c r="E253">
        <v>67764</v>
      </c>
      <c r="F253">
        <v>61149</v>
      </c>
      <c r="G253">
        <v>67114</v>
      </c>
      <c r="H253">
        <v>14700</v>
      </c>
      <c r="I253">
        <v>64147</v>
      </c>
      <c r="J253">
        <v>41150</v>
      </c>
      <c r="K253">
        <v>22996</v>
      </c>
      <c r="L253">
        <v>5560</v>
      </c>
      <c r="M253">
        <v>70101</v>
      </c>
      <c r="N253">
        <v>6258</v>
      </c>
    </row>
    <row r="254" spans="1:14" x14ac:dyDescent="0.25">
      <c r="A254" s="42" t="s">
        <v>15</v>
      </c>
      <c r="B254" t="s">
        <v>183</v>
      </c>
      <c r="C254">
        <v>15983</v>
      </c>
      <c r="D254">
        <v>52.481999999999999</v>
      </c>
      <c r="E254">
        <v>118032</v>
      </c>
      <c r="F254">
        <v>98061</v>
      </c>
      <c r="G254">
        <v>116177</v>
      </c>
      <c r="H254">
        <v>22614</v>
      </c>
      <c r="I254">
        <v>103032</v>
      </c>
      <c r="J254">
        <v>67153</v>
      </c>
      <c r="K254">
        <v>35879</v>
      </c>
      <c r="L254">
        <v>7837</v>
      </c>
      <c r="M254">
        <v>100785</v>
      </c>
      <c r="N254">
        <v>4962</v>
      </c>
    </row>
    <row r="255" spans="1:14" x14ac:dyDescent="0.25">
      <c r="A255" t="s">
        <v>15</v>
      </c>
      <c r="B255" t="s">
        <v>6</v>
      </c>
      <c r="C255" s="7">
        <v>11438</v>
      </c>
      <c r="D255">
        <v>37.295999999999999</v>
      </c>
      <c r="E255" s="7">
        <v>1105634</v>
      </c>
      <c r="F255" s="7">
        <v>858318</v>
      </c>
      <c r="G255" s="7">
        <v>1174343</v>
      </c>
      <c r="H255" s="7">
        <v>24941</v>
      </c>
      <c r="I255" s="7">
        <v>866398</v>
      </c>
      <c r="J255" s="7">
        <v>724519</v>
      </c>
      <c r="K255" s="7">
        <v>141879</v>
      </c>
      <c r="L255" s="7">
        <v>50176</v>
      </c>
      <c r="M255" s="7">
        <v>1365823</v>
      </c>
      <c r="N255" s="7">
        <v>65317</v>
      </c>
    </row>
    <row r="256" spans="1:14" x14ac:dyDescent="0.25">
      <c r="A256" t="s">
        <v>15</v>
      </c>
      <c r="B256" t="s">
        <v>7</v>
      </c>
      <c r="C256" s="7">
        <v>6495</v>
      </c>
      <c r="D256" s="7">
        <v>54</v>
      </c>
      <c r="E256" s="7">
        <v>126114</v>
      </c>
      <c r="F256" s="7">
        <v>113543</v>
      </c>
      <c r="G256" s="7">
        <v>126529</v>
      </c>
      <c r="H256" s="7">
        <v>22356</v>
      </c>
      <c r="I256" s="7">
        <v>116421</v>
      </c>
      <c r="J256" s="7">
        <v>76834</v>
      </c>
      <c r="K256" s="7">
        <v>39588</v>
      </c>
      <c r="L256" s="7">
        <v>7870</v>
      </c>
      <c r="M256" s="7">
        <v>177577</v>
      </c>
      <c r="N256" s="7">
        <v>11743</v>
      </c>
    </row>
    <row r="257" spans="1:14" x14ac:dyDescent="0.25">
      <c r="A257" t="s">
        <v>15</v>
      </c>
      <c r="B257" t="s">
        <v>185</v>
      </c>
      <c r="C257">
        <v>628</v>
      </c>
      <c r="D257">
        <v>18.655999999999999</v>
      </c>
      <c r="E257">
        <v>43743</v>
      </c>
      <c r="F257">
        <v>43370</v>
      </c>
      <c r="G257">
        <v>42208</v>
      </c>
      <c r="H257">
        <v>9514</v>
      </c>
      <c r="I257">
        <v>43591</v>
      </c>
      <c r="J257">
        <v>26372</v>
      </c>
      <c r="K257">
        <v>17219</v>
      </c>
      <c r="L257">
        <v>2915</v>
      </c>
      <c r="M257">
        <v>94535</v>
      </c>
      <c r="N257">
        <v>5296</v>
      </c>
    </row>
    <row r="258" spans="1:14" x14ac:dyDescent="0.25">
      <c r="A258" t="s">
        <v>15</v>
      </c>
      <c r="B258" t="s">
        <v>186</v>
      </c>
      <c r="C258">
        <v>243</v>
      </c>
      <c r="D258">
        <v>1.383</v>
      </c>
      <c r="E258">
        <v>2573</v>
      </c>
      <c r="F258">
        <v>2461</v>
      </c>
      <c r="G258">
        <v>2483</v>
      </c>
      <c r="H258">
        <v>613</v>
      </c>
      <c r="I258">
        <v>2480</v>
      </c>
      <c r="J258">
        <v>1286</v>
      </c>
      <c r="K258">
        <v>1194</v>
      </c>
      <c r="L258">
        <v>177</v>
      </c>
      <c r="M258">
        <v>5436</v>
      </c>
      <c r="N258">
        <v>436</v>
      </c>
    </row>
    <row r="259" spans="1:14" x14ac:dyDescent="0.25">
      <c r="A259" t="s">
        <v>15</v>
      </c>
      <c r="B259" t="s">
        <v>187</v>
      </c>
      <c r="C259">
        <v>5567</v>
      </c>
      <c r="D259">
        <v>33.262</v>
      </c>
      <c r="E259">
        <v>78820</v>
      </c>
      <c r="F259">
        <v>66744</v>
      </c>
      <c r="G259">
        <v>80429</v>
      </c>
      <c r="H259">
        <v>11886</v>
      </c>
      <c r="I259">
        <v>69376</v>
      </c>
      <c r="J259">
        <v>48349</v>
      </c>
      <c r="K259">
        <v>21027</v>
      </c>
      <c r="L259">
        <v>4804</v>
      </c>
      <c r="M259">
        <v>75073</v>
      </c>
      <c r="N259">
        <v>5877</v>
      </c>
    </row>
    <row r="260" spans="1:14" x14ac:dyDescent="0.25">
      <c r="A260" t="s">
        <v>15</v>
      </c>
      <c r="B260" t="s">
        <v>188</v>
      </c>
      <c r="C260">
        <v>57</v>
      </c>
      <c r="D260">
        <v>0.71799999999999997</v>
      </c>
      <c r="E260">
        <v>979</v>
      </c>
      <c r="F260">
        <v>968</v>
      </c>
      <c r="G260">
        <v>1410</v>
      </c>
      <c r="H260">
        <v>343</v>
      </c>
      <c r="I260">
        <v>975</v>
      </c>
      <c r="J260">
        <v>827</v>
      </c>
      <c r="K260">
        <v>148</v>
      </c>
      <c r="L260">
        <v>-26</v>
      </c>
      <c r="M260">
        <v>2535</v>
      </c>
      <c r="N260">
        <v>133</v>
      </c>
    </row>
    <row r="261" spans="1:14" x14ac:dyDescent="0.25">
      <c r="A261" t="s">
        <v>16</v>
      </c>
      <c r="B261" t="s">
        <v>4</v>
      </c>
      <c r="C261" s="7">
        <v>421</v>
      </c>
      <c r="D261" s="7">
        <v>24</v>
      </c>
      <c r="E261" s="7">
        <v>126647</v>
      </c>
      <c r="F261" s="7">
        <v>60637</v>
      </c>
      <c r="G261" s="7">
        <v>128908</v>
      </c>
      <c r="H261" s="7">
        <v>14877</v>
      </c>
      <c r="I261" s="7">
        <v>62922</v>
      </c>
      <c r="J261" s="7">
        <v>35266</v>
      </c>
      <c r="K261" s="7">
        <v>27656</v>
      </c>
      <c r="L261" s="7">
        <v>7083</v>
      </c>
      <c r="M261" s="7">
        <v>125070</v>
      </c>
      <c r="N261" s="7">
        <v>8452</v>
      </c>
    </row>
    <row r="262" spans="1:14" x14ac:dyDescent="0.25">
      <c r="A262" t="s">
        <v>16</v>
      </c>
      <c r="B262" t="s">
        <v>198</v>
      </c>
      <c r="C262">
        <v>11</v>
      </c>
      <c r="D262">
        <v>14.215</v>
      </c>
      <c r="E262">
        <v>37071</v>
      </c>
      <c r="F262">
        <v>36850</v>
      </c>
      <c r="G262">
        <v>37009</v>
      </c>
      <c r="H262">
        <v>9352</v>
      </c>
      <c r="I262">
        <v>37274</v>
      </c>
      <c r="J262">
        <v>18200</v>
      </c>
      <c r="K262">
        <v>19073</v>
      </c>
      <c r="L262">
        <v>4888</v>
      </c>
      <c r="M262">
        <v>72168</v>
      </c>
      <c r="N262">
        <v>4747</v>
      </c>
    </row>
    <row r="263" spans="1:14" x14ac:dyDescent="0.25">
      <c r="A263" t="s">
        <v>16</v>
      </c>
      <c r="B263" t="s">
        <v>201</v>
      </c>
      <c r="C263">
        <v>342</v>
      </c>
      <c r="D263">
        <v>5.5030000000000001</v>
      </c>
      <c r="E263">
        <v>19310</v>
      </c>
      <c r="F263">
        <v>17472</v>
      </c>
      <c r="G263">
        <v>18176</v>
      </c>
      <c r="H263">
        <v>2900</v>
      </c>
      <c r="I263">
        <v>18385</v>
      </c>
      <c r="J263">
        <v>11508</v>
      </c>
      <c r="K263">
        <v>6877</v>
      </c>
      <c r="L263">
        <v>1960</v>
      </c>
      <c r="M263">
        <v>25062</v>
      </c>
      <c r="N263">
        <v>1941</v>
      </c>
    </row>
    <row r="264" spans="1:14" x14ac:dyDescent="0.25">
      <c r="A264" t="s">
        <v>16</v>
      </c>
      <c r="B264" t="s">
        <v>202</v>
      </c>
      <c r="C264">
        <v>62</v>
      </c>
      <c r="D264">
        <v>1.85</v>
      </c>
      <c r="E264">
        <v>3080</v>
      </c>
      <c r="F264">
        <v>3032</v>
      </c>
      <c r="G264">
        <v>3073</v>
      </c>
      <c r="H264">
        <v>950</v>
      </c>
      <c r="I264">
        <v>3068</v>
      </c>
      <c r="J264">
        <v>1805</v>
      </c>
      <c r="K264">
        <v>1262</v>
      </c>
      <c r="L264">
        <v>119</v>
      </c>
      <c r="M264">
        <v>3528</v>
      </c>
      <c r="N264">
        <v>511</v>
      </c>
    </row>
    <row r="265" spans="1:14" x14ac:dyDescent="0.25">
      <c r="A265" t="s">
        <v>16</v>
      </c>
      <c r="B265" t="s">
        <v>5</v>
      </c>
      <c r="C265" s="7">
        <v>180193</v>
      </c>
      <c r="D265" s="7">
        <v>1328</v>
      </c>
      <c r="E265" s="7">
        <v>4856276</v>
      </c>
      <c r="F265" s="7">
        <v>4419192</v>
      </c>
      <c r="G265" s="7">
        <v>5000998</v>
      </c>
      <c r="H265" s="7">
        <v>620689</v>
      </c>
      <c r="I265" s="7">
        <v>4561940</v>
      </c>
      <c r="J265" s="7">
        <v>3492160</v>
      </c>
      <c r="K265" s="7">
        <v>1069780</v>
      </c>
      <c r="L265" s="7">
        <v>241407</v>
      </c>
      <c r="M265" s="7">
        <v>3593378</v>
      </c>
      <c r="N265" s="7">
        <v>281136</v>
      </c>
    </row>
    <row r="266" spans="1:14" x14ac:dyDescent="0.25">
      <c r="A266" t="s">
        <v>16</v>
      </c>
      <c r="B266" t="s">
        <v>160</v>
      </c>
      <c r="C266">
        <v>8463</v>
      </c>
      <c r="D266">
        <v>100.181</v>
      </c>
      <c r="E266">
        <v>302462</v>
      </c>
      <c r="F266">
        <v>243865</v>
      </c>
      <c r="G266">
        <v>307271</v>
      </c>
      <c r="H266">
        <v>37480</v>
      </c>
      <c r="I266">
        <v>259306</v>
      </c>
      <c r="J266">
        <v>200156</v>
      </c>
      <c r="K266">
        <v>59150</v>
      </c>
      <c r="L266">
        <v>8757</v>
      </c>
      <c r="M266">
        <v>210443</v>
      </c>
      <c r="N266">
        <v>14542</v>
      </c>
    </row>
    <row r="267" spans="1:14" x14ac:dyDescent="0.25">
      <c r="A267" t="s">
        <v>16</v>
      </c>
      <c r="B267" t="s">
        <v>161</v>
      </c>
      <c r="C267">
        <v>2412</v>
      </c>
      <c r="D267">
        <v>16.986000000000001</v>
      </c>
      <c r="E267">
        <v>75380</v>
      </c>
      <c r="F267">
        <v>64293</v>
      </c>
      <c r="G267">
        <v>76998</v>
      </c>
      <c r="H267">
        <v>8963</v>
      </c>
      <c r="I267">
        <v>68299</v>
      </c>
      <c r="J267">
        <v>43985</v>
      </c>
      <c r="K267">
        <v>24314</v>
      </c>
      <c r="L267">
        <v>4948</v>
      </c>
      <c r="M267">
        <v>101170</v>
      </c>
      <c r="N267">
        <v>6558</v>
      </c>
    </row>
    <row r="268" spans="1:14" x14ac:dyDescent="0.25">
      <c r="A268" t="s">
        <v>16</v>
      </c>
      <c r="B268" t="s">
        <v>163</v>
      </c>
      <c r="C268">
        <v>2289</v>
      </c>
      <c r="D268">
        <v>25.292999999999999</v>
      </c>
      <c r="E268">
        <v>54667</v>
      </c>
      <c r="F268">
        <v>49602</v>
      </c>
      <c r="G268">
        <v>56277</v>
      </c>
      <c r="H268">
        <v>9748</v>
      </c>
      <c r="I268">
        <v>51039</v>
      </c>
      <c r="J268">
        <v>36521</v>
      </c>
      <c r="K268">
        <v>14518</v>
      </c>
      <c r="L268">
        <v>1649</v>
      </c>
      <c r="M268">
        <v>53133</v>
      </c>
      <c r="N268">
        <v>2774</v>
      </c>
    </row>
    <row r="269" spans="1:14" x14ac:dyDescent="0.25">
      <c r="A269" t="s">
        <v>16</v>
      </c>
      <c r="B269" t="s">
        <v>164</v>
      </c>
      <c r="C269">
        <v>13684</v>
      </c>
      <c r="D269">
        <v>26.163</v>
      </c>
      <c r="E269">
        <v>19912</v>
      </c>
      <c r="F269">
        <v>15909</v>
      </c>
      <c r="G269">
        <v>18717</v>
      </c>
      <c r="H269">
        <v>4657</v>
      </c>
      <c r="I269">
        <v>17436</v>
      </c>
      <c r="J269">
        <v>9916</v>
      </c>
      <c r="K269">
        <v>7520</v>
      </c>
      <c r="L269">
        <v>2071</v>
      </c>
      <c r="M269">
        <v>14965</v>
      </c>
      <c r="N269">
        <v>947</v>
      </c>
    </row>
    <row r="270" spans="1:14" x14ac:dyDescent="0.25">
      <c r="A270" t="s">
        <v>16</v>
      </c>
      <c r="B270" t="s">
        <v>165</v>
      </c>
      <c r="C270">
        <v>621</v>
      </c>
      <c r="D270">
        <v>5.1669999999999998</v>
      </c>
      <c r="E270">
        <v>4690</v>
      </c>
      <c r="F270">
        <v>4253</v>
      </c>
      <c r="G270">
        <v>4812</v>
      </c>
      <c r="H270">
        <v>1545</v>
      </c>
      <c r="I270">
        <v>4484</v>
      </c>
      <c r="J270">
        <v>2522</v>
      </c>
      <c r="K270">
        <v>1963</v>
      </c>
      <c r="L270">
        <v>150</v>
      </c>
      <c r="M270">
        <v>4426</v>
      </c>
      <c r="N270">
        <v>242</v>
      </c>
    </row>
    <row r="271" spans="1:14" x14ac:dyDescent="0.25">
      <c r="A271" t="s">
        <v>16</v>
      </c>
      <c r="B271" t="s">
        <v>166</v>
      </c>
      <c r="C271">
        <v>29135</v>
      </c>
      <c r="D271">
        <v>53.241999999999997</v>
      </c>
      <c r="E271">
        <v>100922</v>
      </c>
      <c r="F271">
        <v>92438</v>
      </c>
      <c r="G271">
        <v>94320</v>
      </c>
      <c r="H271">
        <v>11803</v>
      </c>
      <c r="I271">
        <v>94827</v>
      </c>
      <c r="J271">
        <v>66842</v>
      </c>
      <c r="K271">
        <v>27985</v>
      </c>
      <c r="L271">
        <v>11261</v>
      </c>
      <c r="M271">
        <v>71384</v>
      </c>
      <c r="N271">
        <v>6071</v>
      </c>
    </row>
    <row r="272" spans="1:14" x14ac:dyDescent="0.25">
      <c r="A272" t="s">
        <v>16</v>
      </c>
      <c r="B272" t="s">
        <v>167</v>
      </c>
      <c r="C272">
        <v>1003</v>
      </c>
      <c r="D272">
        <v>21.422999999999998</v>
      </c>
      <c r="E272">
        <v>88001</v>
      </c>
      <c r="F272">
        <v>79394</v>
      </c>
      <c r="G272">
        <v>88678</v>
      </c>
      <c r="H272">
        <v>10369</v>
      </c>
      <c r="I272">
        <v>81917</v>
      </c>
      <c r="J272">
        <v>60692</v>
      </c>
      <c r="K272">
        <v>21225</v>
      </c>
      <c r="L272">
        <v>4704</v>
      </c>
      <c r="M272">
        <v>86528</v>
      </c>
      <c r="N272">
        <v>10637</v>
      </c>
    </row>
    <row r="273" spans="1:14" x14ac:dyDescent="0.25">
      <c r="A273" t="s">
        <v>16</v>
      </c>
      <c r="B273" t="s">
        <v>168</v>
      </c>
      <c r="C273">
        <v>9610</v>
      </c>
      <c r="D273">
        <v>24.210999999999999</v>
      </c>
      <c r="E273">
        <v>41425</v>
      </c>
      <c r="F273">
        <v>39287</v>
      </c>
      <c r="G273">
        <v>40712</v>
      </c>
      <c r="H273">
        <v>7567</v>
      </c>
      <c r="I273">
        <v>39966</v>
      </c>
      <c r="J273">
        <v>26804</v>
      </c>
      <c r="K273">
        <v>13162</v>
      </c>
      <c r="L273">
        <v>3440</v>
      </c>
      <c r="M273">
        <v>35248</v>
      </c>
      <c r="N273">
        <v>2535</v>
      </c>
    </row>
    <row r="274" spans="1:14" x14ac:dyDescent="0.25">
      <c r="A274" t="s">
        <v>16</v>
      </c>
      <c r="B274" t="s">
        <v>170</v>
      </c>
      <c r="C274">
        <v>1771</v>
      </c>
      <c r="D274">
        <v>32.229999999999997</v>
      </c>
      <c r="E274">
        <v>293050</v>
      </c>
      <c r="F274">
        <v>271944</v>
      </c>
      <c r="G274">
        <v>289213</v>
      </c>
      <c r="H274">
        <v>18461</v>
      </c>
      <c r="I274">
        <v>278232</v>
      </c>
      <c r="J274">
        <v>230759</v>
      </c>
      <c r="K274">
        <v>47473</v>
      </c>
      <c r="L274">
        <v>25596</v>
      </c>
      <c r="M274">
        <v>214000</v>
      </c>
      <c r="N274">
        <v>13711</v>
      </c>
    </row>
    <row r="275" spans="1:14" x14ac:dyDescent="0.25">
      <c r="A275" t="s">
        <v>16</v>
      </c>
      <c r="B275" t="s">
        <v>171</v>
      </c>
      <c r="C275">
        <v>93</v>
      </c>
      <c r="D275">
        <v>10.769</v>
      </c>
      <c r="E275">
        <v>43763</v>
      </c>
      <c r="F275">
        <v>34172</v>
      </c>
      <c r="G275">
        <v>45696</v>
      </c>
      <c r="H275">
        <v>6465</v>
      </c>
      <c r="I275">
        <v>37461</v>
      </c>
      <c r="J275">
        <v>25435</v>
      </c>
      <c r="K275">
        <v>12026</v>
      </c>
      <c r="L275">
        <v>3729</v>
      </c>
      <c r="M275">
        <v>60841</v>
      </c>
      <c r="N275">
        <v>9149</v>
      </c>
    </row>
    <row r="276" spans="1:14" x14ac:dyDescent="0.25">
      <c r="A276" t="s">
        <v>16</v>
      </c>
      <c r="B276" t="s">
        <v>172</v>
      </c>
      <c r="C276">
        <v>3595</v>
      </c>
      <c r="D276">
        <v>95.201999999999998</v>
      </c>
      <c r="E276">
        <v>324315</v>
      </c>
      <c r="F276">
        <v>280603</v>
      </c>
      <c r="G276">
        <v>343833</v>
      </c>
      <c r="H276">
        <v>46400</v>
      </c>
      <c r="I276">
        <v>290312</v>
      </c>
      <c r="J276">
        <v>208140</v>
      </c>
      <c r="K276">
        <v>82172</v>
      </c>
      <c r="L276">
        <v>18752</v>
      </c>
      <c r="M276">
        <v>265284</v>
      </c>
      <c r="N276">
        <v>26025</v>
      </c>
    </row>
    <row r="277" spans="1:14" x14ac:dyDescent="0.25">
      <c r="A277" t="s">
        <v>16</v>
      </c>
      <c r="B277" t="s">
        <v>173</v>
      </c>
      <c r="C277">
        <v>6024</v>
      </c>
      <c r="D277">
        <v>58.389000000000003</v>
      </c>
      <c r="E277">
        <v>157870</v>
      </c>
      <c r="F277">
        <v>145321</v>
      </c>
      <c r="G277">
        <v>154260</v>
      </c>
      <c r="H277">
        <v>29052</v>
      </c>
      <c r="I277">
        <v>148955</v>
      </c>
      <c r="J277">
        <v>95061</v>
      </c>
      <c r="K277">
        <v>53894</v>
      </c>
      <c r="L277">
        <v>12950</v>
      </c>
      <c r="M277">
        <v>164591</v>
      </c>
      <c r="N277">
        <v>16158</v>
      </c>
    </row>
    <row r="278" spans="1:14" x14ac:dyDescent="0.25">
      <c r="A278" t="s">
        <v>16</v>
      </c>
      <c r="B278" t="s">
        <v>174</v>
      </c>
      <c r="C278">
        <v>1064</v>
      </c>
      <c r="D278">
        <v>44.856000000000002</v>
      </c>
      <c r="E278">
        <v>219350</v>
      </c>
      <c r="F278">
        <v>206380</v>
      </c>
      <c r="G278">
        <v>239459</v>
      </c>
      <c r="H278">
        <v>24851</v>
      </c>
      <c r="I278">
        <v>212416</v>
      </c>
      <c r="J278">
        <v>172997</v>
      </c>
      <c r="K278">
        <v>39419</v>
      </c>
      <c r="L278">
        <v>7876</v>
      </c>
      <c r="M278">
        <v>173732</v>
      </c>
      <c r="N278">
        <v>9065</v>
      </c>
    </row>
    <row r="279" spans="1:14" x14ac:dyDescent="0.25">
      <c r="A279" t="s">
        <v>16</v>
      </c>
      <c r="B279" t="s">
        <v>175</v>
      </c>
      <c r="C279">
        <v>47710</v>
      </c>
      <c r="D279">
        <v>196.73699999999999</v>
      </c>
      <c r="E279">
        <v>406647</v>
      </c>
      <c r="F279">
        <v>377798</v>
      </c>
      <c r="G279">
        <v>399971</v>
      </c>
      <c r="H279">
        <v>76711</v>
      </c>
      <c r="I279">
        <v>388370</v>
      </c>
      <c r="J279">
        <v>259520</v>
      </c>
      <c r="K279">
        <v>128850</v>
      </c>
      <c r="L279">
        <v>30780</v>
      </c>
      <c r="M279">
        <v>329626</v>
      </c>
      <c r="N279">
        <v>26573</v>
      </c>
    </row>
    <row r="280" spans="1:14" x14ac:dyDescent="0.25">
      <c r="A280" t="s">
        <v>16</v>
      </c>
      <c r="B280" t="s">
        <v>176</v>
      </c>
      <c r="C280">
        <v>3203</v>
      </c>
      <c r="D280">
        <v>48.01</v>
      </c>
      <c r="E280">
        <v>372474</v>
      </c>
      <c r="F280">
        <v>352931</v>
      </c>
      <c r="G280">
        <v>396692</v>
      </c>
      <c r="H280">
        <v>24876</v>
      </c>
      <c r="I280">
        <v>357388</v>
      </c>
      <c r="J280">
        <v>312619</v>
      </c>
      <c r="K280">
        <v>44769</v>
      </c>
      <c r="L280">
        <v>8078</v>
      </c>
      <c r="M280">
        <v>216485</v>
      </c>
      <c r="N280">
        <v>14311</v>
      </c>
    </row>
    <row r="281" spans="1:14" x14ac:dyDescent="0.25">
      <c r="A281" t="s">
        <v>16</v>
      </c>
      <c r="B281" t="s">
        <v>177</v>
      </c>
      <c r="C281">
        <v>11190</v>
      </c>
      <c r="D281">
        <v>108.303</v>
      </c>
      <c r="E281">
        <v>325814</v>
      </c>
      <c r="F281">
        <v>292926</v>
      </c>
      <c r="G281">
        <v>341267</v>
      </c>
      <c r="H281">
        <v>53360</v>
      </c>
      <c r="I281">
        <v>301141</v>
      </c>
      <c r="J281">
        <v>219240</v>
      </c>
      <c r="K281">
        <v>81900</v>
      </c>
      <c r="L281">
        <v>14532</v>
      </c>
      <c r="M281">
        <v>217456</v>
      </c>
      <c r="N281">
        <v>15746</v>
      </c>
    </row>
    <row r="282" spans="1:14" x14ac:dyDescent="0.25">
      <c r="A282" t="s">
        <v>16</v>
      </c>
      <c r="B282" t="s">
        <v>178</v>
      </c>
      <c r="C282">
        <v>4833</v>
      </c>
      <c r="D282">
        <v>132.52699999999999</v>
      </c>
      <c r="E282">
        <v>384780</v>
      </c>
      <c r="F282">
        <v>344208</v>
      </c>
      <c r="G282">
        <v>419320</v>
      </c>
      <c r="H282">
        <v>71528</v>
      </c>
      <c r="I282">
        <v>357702</v>
      </c>
      <c r="J282">
        <v>261015</v>
      </c>
      <c r="K282">
        <v>96686</v>
      </c>
      <c r="L282">
        <v>10728</v>
      </c>
      <c r="M282">
        <v>353680</v>
      </c>
      <c r="N282">
        <v>25523</v>
      </c>
    </row>
    <row r="283" spans="1:14" x14ac:dyDescent="0.25">
      <c r="A283" t="s">
        <v>16</v>
      </c>
      <c r="B283" t="s">
        <v>179</v>
      </c>
      <c r="C283">
        <v>1089</v>
      </c>
      <c r="D283">
        <v>181.488</v>
      </c>
      <c r="E283">
        <v>1308211</v>
      </c>
      <c r="F283">
        <v>1238194</v>
      </c>
      <c r="G283">
        <v>1355891</v>
      </c>
      <c r="H283">
        <v>113414</v>
      </c>
      <c r="I283">
        <v>1264560</v>
      </c>
      <c r="J283">
        <v>1055822</v>
      </c>
      <c r="K283">
        <v>208739</v>
      </c>
      <c r="L283">
        <v>46011</v>
      </c>
      <c r="M283">
        <v>697268</v>
      </c>
      <c r="N283">
        <v>65070</v>
      </c>
    </row>
    <row r="284" spans="1:14" x14ac:dyDescent="0.25">
      <c r="A284" t="s">
        <v>16</v>
      </c>
      <c r="B284" t="s">
        <v>180</v>
      </c>
      <c r="C284">
        <v>836</v>
      </c>
      <c r="D284">
        <v>24.373999999999999</v>
      </c>
      <c r="E284">
        <v>66942</v>
      </c>
      <c r="F284">
        <v>63843</v>
      </c>
      <c r="G284">
        <v>71354</v>
      </c>
      <c r="H284">
        <v>14050</v>
      </c>
      <c r="I284">
        <v>68350</v>
      </c>
      <c r="J284">
        <v>48484</v>
      </c>
      <c r="K284">
        <v>19866</v>
      </c>
      <c r="L284">
        <v>2494</v>
      </c>
      <c r="M284">
        <v>91971</v>
      </c>
      <c r="N284">
        <v>3214</v>
      </c>
    </row>
    <row r="285" spans="1:14" x14ac:dyDescent="0.25">
      <c r="A285" t="s">
        <v>16</v>
      </c>
      <c r="B285" t="s">
        <v>181</v>
      </c>
      <c r="C285">
        <v>5698</v>
      </c>
      <c r="D285">
        <v>24.931000000000001</v>
      </c>
      <c r="E285">
        <v>43430</v>
      </c>
      <c r="F285">
        <v>38994</v>
      </c>
      <c r="G285">
        <v>43065</v>
      </c>
      <c r="H285">
        <v>8080</v>
      </c>
      <c r="I285">
        <v>40301</v>
      </c>
      <c r="J285">
        <v>27774</v>
      </c>
      <c r="K285">
        <v>12527</v>
      </c>
      <c r="L285">
        <v>2522</v>
      </c>
      <c r="M285">
        <v>31288</v>
      </c>
      <c r="N285">
        <v>2237</v>
      </c>
    </row>
    <row r="286" spans="1:14" x14ac:dyDescent="0.25">
      <c r="A286" t="s">
        <v>16</v>
      </c>
      <c r="B286" t="s">
        <v>182</v>
      </c>
      <c r="C286">
        <v>9684</v>
      </c>
      <c r="D286">
        <v>43.033999999999999</v>
      </c>
      <c r="E286">
        <v>72292</v>
      </c>
      <c r="F286">
        <v>65854</v>
      </c>
      <c r="G286">
        <v>71246</v>
      </c>
      <c r="H286">
        <v>15975</v>
      </c>
      <c r="I286">
        <v>69390</v>
      </c>
      <c r="J286">
        <v>44157</v>
      </c>
      <c r="K286">
        <v>25234</v>
      </c>
      <c r="L286">
        <v>5863</v>
      </c>
      <c r="M286">
        <v>72898</v>
      </c>
      <c r="N286">
        <v>4008</v>
      </c>
    </row>
    <row r="287" spans="1:14" x14ac:dyDescent="0.25">
      <c r="A287" s="42" t="s">
        <v>16</v>
      </c>
      <c r="B287" t="s">
        <v>183</v>
      </c>
      <c r="C287">
        <v>16153</v>
      </c>
      <c r="D287">
        <v>51.828000000000003</v>
      </c>
      <c r="E287">
        <v>126732</v>
      </c>
      <c r="F287">
        <v>105821</v>
      </c>
      <c r="G287">
        <v>122201</v>
      </c>
      <c r="H287">
        <v>23621</v>
      </c>
      <c r="I287">
        <v>111537</v>
      </c>
      <c r="J287">
        <v>72829</v>
      </c>
      <c r="K287">
        <v>38709</v>
      </c>
      <c r="L287">
        <v>10422</v>
      </c>
      <c r="M287">
        <v>102823</v>
      </c>
      <c r="N287">
        <v>5097</v>
      </c>
    </row>
    <row r="288" spans="1:14" x14ac:dyDescent="0.25">
      <c r="A288" t="s">
        <v>16</v>
      </c>
      <c r="B288" t="s">
        <v>6</v>
      </c>
      <c r="C288" s="7">
        <v>11723</v>
      </c>
      <c r="D288">
        <v>39.454000000000001</v>
      </c>
      <c r="E288" s="7">
        <v>1270153</v>
      </c>
      <c r="F288" s="7">
        <v>1017361</v>
      </c>
      <c r="G288" s="7">
        <v>1504154</v>
      </c>
      <c r="H288" s="7">
        <v>28131</v>
      </c>
      <c r="I288" s="7">
        <v>1030979</v>
      </c>
      <c r="J288" s="7">
        <v>888724</v>
      </c>
      <c r="K288" s="7">
        <v>142255</v>
      </c>
      <c r="L288" s="7">
        <v>69685</v>
      </c>
      <c r="M288" s="7">
        <v>1473355</v>
      </c>
      <c r="N288" s="7">
        <v>105605</v>
      </c>
    </row>
    <row r="289" spans="1:14" x14ac:dyDescent="0.25">
      <c r="A289" t="s">
        <v>16</v>
      </c>
      <c r="B289" t="s">
        <v>7</v>
      </c>
      <c r="C289" s="7">
        <v>6796</v>
      </c>
      <c r="D289" s="7">
        <v>56</v>
      </c>
      <c r="E289" s="7">
        <v>132355</v>
      </c>
      <c r="F289" s="7">
        <v>120853</v>
      </c>
      <c r="G289" s="7">
        <v>132430</v>
      </c>
      <c r="H289" s="7">
        <v>24361</v>
      </c>
      <c r="I289" s="7">
        <v>123822</v>
      </c>
      <c r="J289" s="7">
        <v>81866</v>
      </c>
      <c r="K289" s="7">
        <v>41957</v>
      </c>
      <c r="L289" s="7">
        <v>7670</v>
      </c>
      <c r="M289" s="7">
        <v>187388</v>
      </c>
      <c r="N289" s="7">
        <v>13469</v>
      </c>
    </row>
    <row r="290" spans="1:14" x14ac:dyDescent="0.25">
      <c r="A290" t="s">
        <v>16</v>
      </c>
      <c r="B290" t="s">
        <v>185</v>
      </c>
      <c r="C290">
        <v>655</v>
      </c>
      <c r="D290">
        <v>18.728999999999999</v>
      </c>
      <c r="E290">
        <v>45480</v>
      </c>
      <c r="F290">
        <v>45030</v>
      </c>
      <c r="G290">
        <v>44268</v>
      </c>
      <c r="H290">
        <v>10184</v>
      </c>
      <c r="I290">
        <v>45352</v>
      </c>
      <c r="J290">
        <v>27355</v>
      </c>
      <c r="K290">
        <v>17997</v>
      </c>
      <c r="L290">
        <v>2930</v>
      </c>
      <c r="M290">
        <v>101949</v>
      </c>
      <c r="N290">
        <v>5665</v>
      </c>
    </row>
    <row r="291" spans="1:14" x14ac:dyDescent="0.25">
      <c r="A291" t="s">
        <v>16</v>
      </c>
      <c r="B291" t="s">
        <v>186</v>
      </c>
      <c r="C291">
        <v>216</v>
      </c>
      <c r="D291">
        <v>1.373</v>
      </c>
      <c r="E291">
        <v>2720</v>
      </c>
      <c r="F291">
        <v>2630</v>
      </c>
      <c r="G291">
        <v>2655</v>
      </c>
      <c r="H291">
        <v>682</v>
      </c>
      <c r="I291">
        <v>2643</v>
      </c>
      <c r="J291">
        <v>1354</v>
      </c>
      <c r="K291">
        <v>1289</v>
      </c>
      <c r="L291">
        <v>158</v>
      </c>
      <c r="M291">
        <v>5364</v>
      </c>
      <c r="N291">
        <v>326</v>
      </c>
    </row>
    <row r="292" spans="1:14" x14ac:dyDescent="0.25">
      <c r="A292" t="s">
        <v>16</v>
      </c>
      <c r="B292" t="s">
        <v>187</v>
      </c>
      <c r="C292">
        <v>5870</v>
      </c>
      <c r="D292">
        <v>34.734000000000002</v>
      </c>
      <c r="E292">
        <v>82909</v>
      </c>
      <c r="F292">
        <v>71952</v>
      </c>
      <c r="G292">
        <v>83706</v>
      </c>
      <c r="H292">
        <v>13108</v>
      </c>
      <c r="I292">
        <v>74585</v>
      </c>
      <c r="J292">
        <v>52016</v>
      </c>
      <c r="K292">
        <v>22569</v>
      </c>
      <c r="L292">
        <v>4432</v>
      </c>
      <c r="M292">
        <v>77272</v>
      </c>
      <c r="N292">
        <v>7253</v>
      </c>
    </row>
    <row r="293" spans="1:14" x14ac:dyDescent="0.25">
      <c r="A293" t="s">
        <v>16</v>
      </c>
      <c r="B293" t="s">
        <v>188</v>
      </c>
      <c r="C293">
        <v>55</v>
      </c>
      <c r="D293">
        <v>0.74</v>
      </c>
      <c r="E293">
        <v>1246</v>
      </c>
      <c r="F293">
        <v>1240</v>
      </c>
      <c r="G293">
        <v>1801</v>
      </c>
      <c r="H293">
        <v>387</v>
      </c>
      <c r="I293">
        <v>1242</v>
      </c>
      <c r="J293">
        <v>1141</v>
      </c>
      <c r="K293">
        <v>101</v>
      </c>
      <c r="L293">
        <v>150</v>
      </c>
      <c r="M293">
        <v>2804</v>
      </c>
      <c r="N293">
        <v>225</v>
      </c>
    </row>
    <row r="294" spans="1:14" x14ac:dyDescent="0.25">
      <c r="A294" t="s">
        <v>17</v>
      </c>
      <c r="B294" t="s">
        <v>4</v>
      </c>
      <c r="C294" s="7">
        <v>417</v>
      </c>
      <c r="D294" s="7">
        <v>24</v>
      </c>
      <c r="E294" s="7">
        <v>137755</v>
      </c>
      <c r="F294" s="7">
        <v>60214</v>
      </c>
      <c r="G294" s="7">
        <v>144490</v>
      </c>
      <c r="H294" s="7">
        <v>15470</v>
      </c>
      <c r="I294" s="7">
        <v>62463</v>
      </c>
      <c r="J294" s="7">
        <v>38077</v>
      </c>
      <c r="K294" s="7">
        <v>24386</v>
      </c>
      <c r="L294" s="7">
        <v>1830</v>
      </c>
      <c r="M294" s="7">
        <v>123105</v>
      </c>
      <c r="N294" s="7">
        <v>7885</v>
      </c>
    </row>
    <row r="295" spans="1:14" x14ac:dyDescent="0.25">
      <c r="A295" t="s">
        <v>17</v>
      </c>
      <c r="B295" t="s">
        <v>198</v>
      </c>
      <c r="C295">
        <v>9</v>
      </c>
      <c r="D295">
        <v>13.676</v>
      </c>
      <c r="E295">
        <v>34293</v>
      </c>
      <c r="F295">
        <v>34057</v>
      </c>
      <c r="G295">
        <v>37848</v>
      </c>
      <c r="H295">
        <v>9132</v>
      </c>
      <c r="I295">
        <v>34950</v>
      </c>
      <c r="J295">
        <v>19060</v>
      </c>
      <c r="K295">
        <v>15890</v>
      </c>
      <c r="L295">
        <v>350</v>
      </c>
      <c r="M295">
        <v>69838</v>
      </c>
      <c r="N295">
        <v>4515</v>
      </c>
    </row>
    <row r="296" spans="1:14" x14ac:dyDescent="0.25">
      <c r="A296" t="s">
        <v>17</v>
      </c>
      <c r="B296" t="s">
        <v>201</v>
      </c>
      <c r="C296">
        <v>334</v>
      </c>
      <c r="D296">
        <v>5.3129999999999997</v>
      </c>
      <c r="E296">
        <v>20554</v>
      </c>
      <c r="F296">
        <v>18416</v>
      </c>
      <c r="G296">
        <v>18959</v>
      </c>
      <c r="H296">
        <v>3013</v>
      </c>
      <c r="I296">
        <v>19452</v>
      </c>
      <c r="J296">
        <v>12133</v>
      </c>
      <c r="K296">
        <v>7319</v>
      </c>
      <c r="L296">
        <v>2329</v>
      </c>
      <c r="M296">
        <v>25681</v>
      </c>
      <c r="N296">
        <v>2206</v>
      </c>
    </row>
    <row r="297" spans="1:14" x14ac:dyDescent="0.25">
      <c r="A297" t="s">
        <v>17</v>
      </c>
      <c r="B297" t="s">
        <v>202</v>
      </c>
      <c r="C297">
        <v>68</v>
      </c>
      <c r="D297">
        <v>2.7770000000000001</v>
      </c>
      <c r="E297">
        <v>4424</v>
      </c>
      <c r="F297">
        <v>4375</v>
      </c>
      <c r="G297">
        <v>4678</v>
      </c>
      <c r="H297">
        <v>1563</v>
      </c>
      <c r="I297">
        <v>4383</v>
      </c>
      <c r="J297">
        <v>2388</v>
      </c>
      <c r="K297">
        <v>1995</v>
      </c>
      <c r="L297">
        <v>185</v>
      </c>
      <c r="M297">
        <v>6745</v>
      </c>
      <c r="N297">
        <v>253</v>
      </c>
    </row>
    <row r="298" spans="1:14" x14ac:dyDescent="0.25">
      <c r="A298" t="s">
        <v>17</v>
      </c>
      <c r="B298" t="s">
        <v>5</v>
      </c>
      <c r="C298" s="7">
        <v>180520</v>
      </c>
      <c r="D298" s="7">
        <v>1317</v>
      </c>
      <c r="E298" s="7">
        <v>4979073</v>
      </c>
      <c r="F298" s="7">
        <v>4481766</v>
      </c>
      <c r="G298" s="7">
        <v>5127560</v>
      </c>
      <c r="H298" s="7">
        <v>654378</v>
      </c>
      <c r="I298" s="7">
        <v>4625934</v>
      </c>
      <c r="J298" s="7">
        <v>3510678</v>
      </c>
      <c r="K298" s="7">
        <v>1115257</v>
      </c>
      <c r="L298" s="7">
        <v>232144</v>
      </c>
      <c r="M298" s="7">
        <v>3683514</v>
      </c>
      <c r="N298" s="7">
        <v>267839</v>
      </c>
    </row>
    <row r="299" spans="1:14" x14ac:dyDescent="0.25">
      <c r="A299" t="s">
        <v>17</v>
      </c>
      <c r="B299" t="s">
        <v>160</v>
      </c>
      <c r="C299">
        <v>8773</v>
      </c>
      <c r="D299">
        <v>99.587000000000003</v>
      </c>
      <c r="E299">
        <v>319406</v>
      </c>
      <c r="F299">
        <v>258614</v>
      </c>
      <c r="G299">
        <v>325542</v>
      </c>
      <c r="H299">
        <v>39988</v>
      </c>
      <c r="I299">
        <v>275371</v>
      </c>
      <c r="J299">
        <v>212927</v>
      </c>
      <c r="K299">
        <v>62444</v>
      </c>
      <c r="L299">
        <v>8603</v>
      </c>
      <c r="M299">
        <v>214759</v>
      </c>
      <c r="N299">
        <v>16134</v>
      </c>
    </row>
    <row r="300" spans="1:14" x14ac:dyDescent="0.25">
      <c r="A300" t="s">
        <v>17</v>
      </c>
      <c r="B300" t="s">
        <v>161</v>
      </c>
      <c r="C300">
        <v>2544</v>
      </c>
      <c r="D300">
        <v>17.463000000000001</v>
      </c>
      <c r="E300">
        <v>79863</v>
      </c>
      <c r="F300">
        <v>68112</v>
      </c>
      <c r="G300">
        <v>78353</v>
      </c>
      <c r="H300">
        <v>9668</v>
      </c>
      <c r="I300">
        <v>71711</v>
      </c>
      <c r="J300">
        <v>45879</v>
      </c>
      <c r="K300">
        <v>25832</v>
      </c>
      <c r="L300">
        <v>8828</v>
      </c>
      <c r="M300">
        <v>108766</v>
      </c>
      <c r="N300">
        <v>5866</v>
      </c>
    </row>
    <row r="301" spans="1:14" x14ac:dyDescent="0.25">
      <c r="A301" t="s">
        <v>17</v>
      </c>
      <c r="B301" t="s">
        <v>163</v>
      </c>
      <c r="C301">
        <v>2223</v>
      </c>
      <c r="D301">
        <v>24.277999999999999</v>
      </c>
      <c r="E301">
        <v>54902</v>
      </c>
      <c r="F301">
        <v>49630</v>
      </c>
      <c r="G301">
        <v>56459</v>
      </c>
      <c r="H301">
        <v>9963</v>
      </c>
      <c r="I301">
        <v>50362</v>
      </c>
      <c r="J301">
        <v>35899</v>
      </c>
      <c r="K301">
        <v>14463</v>
      </c>
      <c r="L301">
        <v>2052</v>
      </c>
      <c r="M301">
        <v>54889</v>
      </c>
      <c r="N301">
        <v>3309</v>
      </c>
    </row>
    <row r="302" spans="1:14" x14ac:dyDescent="0.25">
      <c r="A302" t="s">
        <v>17</v>
      </c>
      <c r="B302" t="s">
        <v>164</v>
      </c>
      <c r="C302">
        <v>14294</v>
      </c>
      <c r="D302">
        <v>26.321999999999999</v>
      </c>
      <c r="E302">
        <v>20807</v>
      </c>
      <c r="F302">
        <v>16744</v>
      </c>
      <c r="G302">
        <v>19494</v>
      </c>
      <c r="H302">
        <v>4875</v>
      </c>
      <c r="I302">
        <v>18454</v>
      </c>
      <c r="J302">
        <v>10482</v>
      </c>
      <c r="K302">
        <v>7972</v>
      </c>
      <c r="L302">
        <v>2244</v>
      </c>
      <c r="M302">
        <v>15395</v>
      </c>
      <c r="N302">
        <v>1061</v>
      </c>
    </row>
    <row r="303" spans="1:14" x14ac:dyDescent="0.25">
      <c r="A303" t="s">
        <v>17</v>
      </c>
      <c r="B303" t="s">
        <v>165</v>
      </c>
      <c r="C303">
        <v>595</v>
      </c>
      <c r="D303">
        <v>4.593</v>
      </c>
      <c r="E303">
        <v>4644</v>
      </c>
      <c r="F303">
        <v>4243</v>
      </c>
      <c r="G303">
        <v>4636</v>
      </c>
      <c r="H303">
        <v>1500</v>
      </c>
      <c r="I303">
        <v>4424</v>
      </c>
      <c r="J303">
        <v>2401</v>
      </c>
      <c r="K303">
        <v>2023</v>
      </c>
      <c r="L303">
        <v>213</v>
      </c>
      <c r="M303">
        <v>4628</v>
      </c>
      <c r="N303">
        <v>273</v>
      </c>
    </row>
    <row r="304" spans="1:14" x14ac:dyDescent="0.25">
      <c r="A304" t="s">
        <v>17</v>
      </c>
      <c r="B304" t="s">
        <v>166</v>
      </c>
      <c r="C304">
        <v>27188</v>
      </c>
      <c r="D304">
        <v>51.383000000000003</v>
      </c>
      <c r="E304">
        <v>99310</v>
      </c>
      <c r="F304">
        <v>90820</v>
      </c>
      <c r="G304">
        <v>92774</v>
      </c>
      <c r="H304">
        <v>12436</v>
      </c>
      <c r="I304">
        <v>92753</v>
      </c>
      <c r="J304">
        <v>63575</v>
      </c>
      <c r="K304">
        <v>29178</v>
      </c>
      <c r="L304">
        <v>12293</v>
      </c>
      <c r="M304">
        <v>79496</v>
      </c>
      <c r="N304">
        <v>6600</v>
      </c>
    </row>
    <row r="305" spans="1:14" x14ac:dyDescent="0.25">
      <c r="A305" t="s">
        <v>17</v>
      </c>
      <c r="B305" t="s">
        <v>167</v>
      </c>
      <c r="C305">
        <v>1035</v>
      </c>
      <c r="D305">
        <v>21.052</v>
      </c>
      <c r="E305">
        <v>88278</v>
      </c>
      <c r="F305">
        <v>82052</v>
      </c>
      <c r="G305">
        <v>87018</v>
      </c>
      <c r="H305">
        <v>11000</v>
      </c>
      <c r="I305">
        <v>83717</v>
      </c>
      <c r="J305">
        <v>60645</v>
      </c>
      <c r="K305">
        <v>23072</v>
      </c>
      <c r="L305">
        <v>5971</v>
      </c>
      <c r="M305">
        <v>88341</v>
      </c>
      <c r="N305">
        <v>8503</v>
      </c>
    </row>
    <row r="306" spans="1:14" x14ac:dyDescent="0.25">
      <c r="A306" t="s">
        <v>17</v>
      </c>
      <c r="B306" t="s">
        <v>168</v>
      </c>
      <c r="C306">
        <v>9609</v>
      </c>
      <c r="D306">
        <v>23.77</v>
      </c>
      <c r="E306">
        <v>41954</v>
      </c>
      <c r="F306">
        <v>39653</v>
      </c>
      <c r="G306">
        <v>43123</v>
      </c>
      <c r="H306">
        <v>7844</v>
      </c>
      <c r="I306">
        <v>40475</v>
      </c>
      <c r="J306">
        <v>27162</v>
      </c>
      <c r="K306">
        <v>13313</v>
      </c>
      <c r="L306">
        <v>3354</v>
      </c>
      <c r="M306">
        <v>35893</v>
      </c>
      <c r="N306">
        <v>3113</v>
      </c>
    </row>
    <row r="307" spans="1:14" x14ac:dyDescent="0.25">
      <c r="A307" t="s">
        <v>17</v>
      </c>
      <c r="B307" t="s">
        <v>170</v>
      </c>
      <c r="C307">
        <v>1786</v>
      </c>
      <c r="D307">
        <v>32.399000000000001</v>
      </c>
      <c r="E307">
        <v>292192</v>
      </c>
      <c r="F307">
        <v>273074</v>
      </c>
      <c r="G307">
        <v>295051</v>
      </c>
      <c r="H307">
        <v>19821</v>
      </c>
      <c r="I307">
        <v>278918</v>
      </c>
      <c r="J307">
        <v>232090</v>
      </c>
      <c r="K307">
        <v>46828</v>
      </c>
      <c r="L307">
        <v>13108</v>
      </c>
      <c r="M307">
        <v>216472</v>
      </c>
      <c r="N307">
        <v>13776</v>
      </c>
    </row>
    <row r="308" spans="1:14" x14ac:dyDescent="0.25">
      <c r="A308" t="s">
        <v>17</v>
      </c>
      <c r="B308" t="s">
        <v>171</v>
      </c>
      <c r="C308">
        <v>92</v>
      </c>
      <c r="D308">
        <v>11.02</v>
      </c>
      <c r="E308">
        <v>54207</v>
      </c>
      <c r="F308">
        <v>38601</v>
      </c>
      <c r="G308">
        <v>52327</v>
      </c>
      <c r="H308">
        <v>6986</v>
      </c>
      <c r="I308">
        <v>43397</v>
      </c>
      <c r="J308">
        <v>28090</v>
      </c>
      <c r="K308">
        <v>15307</v>
      </c>
      <c r="L308">
        <v>4609</v>
      </c>
      <c r="M308">
        <v>65356</v>
      </c>
      <c r="N308">
        <v>3400</v>
      </c>
    </row>
    <row r="309" spans="1:14" x14ac:dyDescent="0.25">
      <c r="A309" t="s">
        <v>17</v>
      </c>
      <c r="B309" t="s">
        <v>172</v>
      </c>
      <c r="C309">
        <v>3565</v>
      </c>
      <c r="D309">
        <v>91.659000000000006</v>
      </c>
      <c r="E309">
        <v>322898</v>
      </c>
      <c r="F309">
        <v>280231</v>
      </c>
      <c r="G309">
        <v>343734</v>
      </c>
      <c r="H309">
        <v>47685</v>
      </c>
      <c r="I309">
        <v>289480</v>
      </c>
      <c r="J309">
        <v>204109</v>
      </c>
      <c r="K309">
        <v>85371</v>
      </c>
      <c r="L309">
        <v>19379</v>
      </c>
      <c r="M309">
        <v>264610</v>
      </c>
      <c r="N309">
        <v>19009</v>
      </c>
    </row>
    <row r="310" spans="1:14" x14ac:dyDescent="0.25">
      <c r="A310" t="s">
        <v>17</v>
      </c>
      <c r="B310" t="s">
        <v>173</v>
      </c>
      <c r="C310">
        <v>6011</v>
      </c>
      <c r="D310">
        <v>57.198999999999998</v>
      </c>
      <c r="E310">
        <v>162388</v>
      </c>
      <c r="F310">
        <v>149032</v>
      </c>
      <c r="G310">
        <v>161048</v>
      </c>
      <c r="H310">
        <v>30524</v>
      </c>
      <c r="I310">
        <v>154074</v>
      </c>
      <c r="J310">
        <v>97346</v>
      </c>
      <c r="K310">
        <v>56728</v>
      </c>
      <c r="L310">
        <v>14480</v>
      </c>
      <c r="M310">
        <v>168758</v>
      </c>
      <c r="N310">
        <v>12036</v>
      </c>
    </row>
    <row r="311" spans="1:14" x14ac:dyDescent="0.25">
      <c r="A311" t="s">
        <v>17</v>
      </c>
      <c r="B311" t="s">
        <v>174</v>
      </c>
      <c r="C311">
        <v>1103</v>
      </c>
      <c r="D311">
        <v>43.79</v>
      </c>
      <c r="E311">
        <v>200671</v>
      </c>
      <c r="F311">
        <v>185964</v>
      </c>
      <c r="G311">
        <v>223475</v>
      </c>
      <c r="H311">
        <v>24945</v>
      </c>
      <c r="I311">
        <v>187668</v>
      </c>
      <c r="J311">
        <v>156931</v>
      </c>
      <c r="K311">
        <v>30736</v>
      </c>
      <c r="L311">
        <v>603</v>
      </c>
      <c r="M311">
        <v>168277</v>
      </c>
      <c r="N311">
        <v>10401</v>
      </c>
    </row>
    <row r="312" spans="1:14" x14ac:dyDescent="0.25">
      <c r="A312" t="s">
        <v>17</v>
      </c>
      <c r="B312" t="s">
        <v>175</v>
      </c>
      <c r="C312">
        <v>48663</v>
      </c>
      <c r="D312">
        <v>197.304</v>
      </c>
      <c r="E312">
        <v>416361</v>
      </c>
      <c r="F312">
        <v>387982</v>
      </c>
      <c r="G312">
        <v>413088</v>
      </c>
      <c r="H312">
        <v>80639</v>
      </c>
      <c r="I312">
        <v>396614</v>
      </c>
      <c r="J312">
        <v>262773</v>
      </c>
      <c r="K312">
        <v>133841</v>
      </c>
      <c r="L312">
        <v>29149</v>
      </c>
      <c r="M312">
        <v>338825</v>
      </c>
      <c r="N312">
        <v>28711</v>
      </c>
    </row>
    <row r="313" spans="1:14" x14ac:dyDescent="0.25">
      <c r="A313" t="s">
        <v>17</v>
      </c>
      <c r="B313" t="s">
        <v>176</v>
      </c>
      <c r="C313">
        <v>3256</v>
      </c>
      <c r="D313">
        <v>43.401000000000003</v>
      </c>
      <c r="E313">
        <v>368429</v>
      </c>
      <c r="F313">
        <v>320039</v>
      </c>
      <c r="G313">
        <v>397335</v>
      </c>
      <c r="H313">
        <v>23810</v>
      </c>
      <c r="I313">
        <v>328686</v>
      </c>
      <c r="J313">
        <v>288795</v>
      </c>
      <c r="K313">
        <v>39891</v>
      </c>
      <c r="L313">
        <v>9822</v>
      </c>
      <c r="M313">
        <v>198954</v>
      </c>
      <c r="N313">
        <v>11920</v>
      </c>
    </row>
    <row r="314" spans="1:14" x14ac:dyDescent="0.25">
      <c r="A314" t="s">
        <v>17</v>
      </c>
      <c r="B314" t="s">
        <v>177</v>
      </c>
      <c r="C314">
        <v>10781</v>
      </c>
      <c r="D314">
        <v>110.116</v>
      </c>
      <c r="E314">
        <v>347902</v>
      </c>
      <c r="F314">
        <v>315469</v>
      </c>
      <c r="G314">
        <v>364670</v>
      </c>
      <c r="H314">
        <v>57984</v>
      </c>
      <c r="I314">
        <v>323413</v>
      </c>
      <c r="J314">
        <v>234713</v>
      </c>
      <c r="K314">
        <v>88700</v>
      </c>
      <c r="L314">
        <v>13297</v>
      </c>
      <c r="M314">
        <v>250066</v>
      </c>
      <c r="N314">
        <v>20003</v>
      </c>
    </row>
    <row r="315" spans="1:14" x14ac:dyDescent="0.25">
      <c r="A315" t="s">
        <v>17</v>
      </c>
      <c r="B315" t="s">
        <v>178</v>
      </c>
      <c r="C315">
        <v>4819</v>
      </c>
      <c r="D315">
        <v>132.41399999999999</v>
      </c>
      <c r="E315">
        <v>396521</v>
      </c>
      <c r="F315">
        <v>354098</v>
      </c>
      <c r="G315">
        <v>420278</v>
      </c>
      <c r="H315">
        <v>75321</v>
      </c>
      <c r="I315">
        <v>364297</v>
      </c>
      <c r="J315">
        <v>258070</v>
      </c>
      <c r="K315">
        <v>106227</v>
      </c>
      <c r="L315">
        <v>14933</v>
      </c>
      <c r="M315">
        <v>353507</v>
      </c>
      <c r="N315">
        <v>20643</v>
      </c>
    </row>
    <row r="316" spans="1:14" x14ac:dyDescent="0.25">
      <c r="A316" t="s">
        <v>17</v>
      </c>
      <c r="B316" t="s">
        <v>179</v>
      </c>
      <c r="C316">
        <v>1098</v>
      </c>
      <c r="D316">
        <v>181.86199999999999</v>
      </c>
      <c r="E316">
        <v>1353445</v>
      </c>
      <c r="F316">
        <v>1263179</v>
      </c>
      <c r="G316">
        <v>1399623</v>
      </c>
      <c r="H316">
        <v>121333</v>
      </c>
      <c r="I316">
        <v>1293894</v>
      </c>
      <c r="J316">
        <v>1072166</v>
      </c>
      <c r="K316">
        <v>221728</v>
      </c>
      <c r="L316">
        <v>43614</v>
      </c>
      <c r="M316">
        <v>709309</v>
      </c>
      <c r="N316">
        <v>65561</v>
      </c>
    </row>
    <row r="317" spans="1:14" x14ac:dyDescent="0.25">
      <c r="A317" t="s">
        <v>17</v>
      </c>
      <c r="B317" t="s">
        <v>180</v>
      </c>
      <c r="C317">
        <v>864</v>
      </c>
      <c r="D317">
        <v>23.783000000000001</v>
      </c>
      <c r="E317">
        <v>70588</v>
      </c>
      <c r="F317">
        <v>66362</v>
      </c>
      <c r="G317">
        <v>75959</v>
      </c>
      <c r="H317">
        <v>14654</v>
      </c>
      <c r="I317">
        <v>70802</v>
      </c>
      <c r="J317">
        <v>50607</v>
      </c>
      <c r="K317">
        <v>20195</v>
      </c>
      <c r="L317">
        <v>1493</v>
      </c>
      <c r="M317">
        <v>100353</v>
      </c>
      <c r="N317">
        <v>4532</v>
      </c>
    </row>
    <row r="318" spans="1:14" x14ac:dyDescent="0.25">
      <c r="A318" t="s">
        <v>17</v>
      </c>
      <c r="B318" t="s">
        <v>181</v>
      </c>
      <c r="C318">
        <v>5539</v>
      </c>
      <c r="D318">
        <v>24.613</v>
      </c>
      <c r="E318">
        <v>45190</v>
      </c>
      <c r="F318">
        <v>40705</v>
      </c>
      <c r="G318">
        <v>44492</v>
      </c>
      <c r="H318">
        <v>8512</v>
      </c>
      <c r="I318">
        <v>41634</v>
      </c>
      <c r="J318">
        <v>28319</v>
      </c>
      <c r="K318">
        <v>13315</v>
      </c>
      <c r="L318">
        <v>2421</v>
      </c>
      <c r="M318">
        <v>31604</v>
      </c>
      <c r="N318">
        <v>2317</v>
      </c>
    </row>
    <row r="319" spans="1:14" x14ac:dyDescent="0.25">
      <c r="A319" t="s">
        <v>17</v>
      </c>
      <c r="B319" t="s">
        <v>182</v>
      </c>
      <c r="C319">
        <v>9894</v>
      </c>
      <c r="D319">
        <v>42.625999999999998</v>
      </c>
      <c r="E319">
        <v>73741</v>
      </c>
      <c r="F319">
        <v>67800</v>
      </c>
      <c r="G319">
        <v>72219</v>
      </c>
      <c r="H319">
        <v>16514</v>
      </c>
      <c r="I319">
        <v>70810</v>
      </c>
      <c r="J319">
        <v>44830</v>
      </c>
      <c r="K319">
        <v>25980</v>
      </c>
      <c r="L319">
        <v>6162</v>
      </c>
      <c r="M319">
        <v>73854</v>
      </c>
      <c r="N319">
        <v>3774</v>
      </c>
    </row>
    <row r="320" spans="1:14" x14ac:dyDescent="0.25">
      <c r="A320" s="42" t="s">
        <v>17</v>
      </c>
      <c r="B320" t="s">
        <v>183</v>
      </c>
      <c r="C320">
        <v>16759</v>
      </c>
      <c r="D320">
        <v>54.508000000000003</v>
      </c>
      <c r="E320">
        <v>142504</v>
      </c>
      <c r="F320">
        <v>119373</v>
      </c>
      <c r="G320">
        <v>137389</v>
      </c>
      <c r="H320">
        <v>26561</v>
      </c>
      <c r="I320">
        <v>126449</v>
      </c>
      <c r="J320">
        <v>82648</v>
      </c>
      <c r="K320">
        <v>43801</v>
      </c>
      <c r="L320">
        <v>11431</v>
      </c>
      <c r="M320">
        <v>118603</v>
      </c>
      <c r="N320">
        <v>6275</v>
      </c>
    </row>
    <row r="321" spans="1:14" x14ac:dyDescent="0.25">
      <c r="A321" t="s">
        <v>17</v>
      </c>
      <c r="B321" t="s">
        <v>6</v>
      </c>
      <c r="C321" s="7">
        <v>11894</v>
      </c>
      <c r="D321">
        <v>40.468000000000004</v>
      </c>
      <c r="E321" s="7">
        <v>1360259</v>
      </c>
      <c r="F321" s="7">
        <v>1112426</v>
      </c>
      <c r="G321" s="7">
        <v>1652241</v>
      </c>
      <c r="H321" s="7">
        <v>30939</v>
      </c>
      <c r="I321" s="7">
        <v>1130731</v>
      </c>
      <c r="J321" s="7">
        <v>978546</v>
      </c>
      <c r="K321" s="7">
        <v>152184</v>
      </c>
      <c r="L321" s="7">
        <v>77931</v>
      </c>
      <c r="M321" s="7">
        <v>1476175</v>
      </c>
      <c r="N321" s="7">
        <v>128561</v>
      </c>
    </row>
    <row r="322" spans="1:14" x14ac:dyDescent="0.25">
      <c r="A322" t="s">
        <v>17</v>
      </c>
      <c r="B322" t="s">
        <v>7</v>
      </c>
      <c r="C322" s="7">
        <v>6940</v>
      </c>
      <c r="D322" s="7">
        <v>55</v>
      </c>
      <c r="E322" s="7">
        <v>137966</v>
      </c>
      <c r="F322" s="7">
        <v>124505</v>
      </c>
      <c r="G322" s="7">
        <v>138672</v>
      </c>
      <c r="H322" s="7">
        <v>25469</v>
      </c>
      <c r="I322" s="7">
        <v>127127</v>
      </c>
      <c r="J322" s="7">
        <v>84378</v>
      </c>
      <c r="K322" s="7">
        <v>42749</v>
      </c>
      <c r="L322" s="7">
        <v>7634</v>
      </c>
      <c r="M322" s="7">
        <v>196805</v>
      </c>
      <c r="N322" s="7">
        <v>16068</v>
      </c>
    </row>
    <row r="323" spans="1:14" x14ac:dyDescent="0.25">
      <c r="A323" t="s">
        <v>17</v>
      </c>
      <c r="B323" t="s">
        <v>185</v>
      </c>
      <c r="C323">
        <v>696</v>
      </c>
      <c r="D323">
        <v>17.524999999999999</v>
      </c>
      <c r="E323">
        <v>47111</v>
      </c>
      <c r="F323">
        <v>46675</v>
      </c>
      <c r="G323">
        <v>46035</v>
      </c>
      <c r="H323">
        <v>10151</v>
      </c>
      <c r="I323">
        <v>46843</v>
      </c>
      <c r="J323">
        <v>29200</v>
      </c>
      <c r="K323">
        <v>17643</v>
      </c>
      <c r="L323">
        <v>3022</v>
      </c>
      <c r="M323">
        <v>104547</v>
      </c>
      <c r="N323">
        <v>7274</v>
      </c>
    </row>
    <row r="324" spans="1:14" x14ac:dyDescent="0.25">
      <c r="A324" t="s">
        <v>17</v>
      </c>
      <c r="B324" t="s">
        <v>186</v>
      </c>
      <c r="C324">
        <v>205</v>
      </c>
      <c r="D324">
        <v>1.3779999999999999</v>
      </c>
      <c r="E324">
        <v>2799</v>
      </c>
      <c r="F324">
        <v>2753</v>
      </c>
      <c r="G324">
        <v>2636</v>
      </c>
      <c r="H324">
        <v>723</v>
      </c>
      <c r="I324">
        <v>2758</v>
      </c>
      <c r="J324">
        <v>1350</v>
      </c>
      <c r="K324">
        <v>1407</v>
      </c>
      <c r="L324">
        <v>222</v>
      </c>
      <c r="M324">
        <v>5609</v>
      </c>
      <c r="N324">
        <v>414</v>
      </c>
    </row>
    <row r="325" spans="1:14" x14ac:dyDescent="0.25">
      <c r="A325" t="s">
        <v>17</v>
      </c>
      <c r="B325" t="s">
        <v>187</v>
      </c>
      <c r="C325">
        <v>5979</v>
      </c>
      <c r="D325">
        <v>35.021000000000001</v>
      </c>
      <c r="E325">
        <v>86720</v>
      </c>
      <c r="F325">
        <v>73748</v>
      </c>
      <c r="G325">
        <v>88081</v>
      </c>
      <c r="H325">
        <v>14180</v>
      </c>
      <c r="I325">
        <v>76196</v>
      </c>
      <c r="J325">
        <v>52584</v>
      </c>
      <c r="K325">
        <v>23612</v>
      </c>
      <c r="L325">
        <v>4308</v>
      </c>
      <c r="M325">
        <v>83855</v>
      </c>
      <c r="N325">
        <v>8170</v>
      </c>
    </row>
    <row r="326" spans="1:14" x14ac:dyDescent="0.25">
      <c r="A326" t="s">
        <v>17</v>
      </c>
      <c r="B326" t="s">
        <v>188</v>
      </c>
      <c r="C326">
        <v>60</v>
      </c>
      <c r="D326">
        <v>0.77200000000000002</v>
      </c>
      <c r="E326">
        <v>1335</v>
      </c>
      <c r="F326">
        <v>1330</v>
      </c>
      <c r="G326">
        <v>1920</v>
      </c>
      <c r="H326">
        <v>416</v>
      </c>
      <c r="I326">
        <v>1331</v>
      </c>
      <c r="J326">
        <v>1244</v>
      </c>
      <c r="K326">
        <v>87</v>
      </c>
      <c r="L326">
        <v>81</v>
      </c>
      <c r="M326">
        <v>2794</v>
      </c>
      <c r="N326">
        <v>211</v>
      </c>
    </row>
    <row r="327" spans="1:14" x14ac:dyDescent="0.25">
      <c r="A327" t="s">
        <v>18</v>
      </c>
      <c r="B327" t="s">
        <v>4</v>
      </c>
      <c r="C327" s="7">
        <v>440</v>
      </c>
      <c r="D327" s="7">
        <v>23</v>
      </c>
      <c r="E327" s="7">
        <v>112232</v>
      </c>
      <c r="F327" s="7">
        <v>53441</v>
      </c>
      <c r="G327" s="7">
        <v>122128</v>
      </c>
      <c r="H327" s="7">
        <v>14827</v>
      </c>
      <c r="I327" s="7">
        <v>56864</v>
      </c>
      <c r="J327" s="7">
        <v>35091</v>
      </c>
      <c r="K327" s="7">
        <v>21773</v>
      </c>
      <c r="L327" s="7">
        <v>-354</v>
      </c>
      <c r="M327" s="7">
        <v>129014</v>
      </c>
      <c r="N327" s="7">
        <v>6683</v>
      </c>
    </row>
    <row r="328" spans="1:14" x14ac:dyDescent="0.25">
      <c r="A328" t="s">
        <v>18</v>
      </c>
      <c r="B328" t="s">
        <v>198</v>
      </c>
      <c r="C328">
        <v>8</v>
      </c>
      <c r="D328">
        <v>12.45</v>
      </c>
      <c r="E328">
        <v>27656</v>
      </c>
      <c r="F328">
        <v>27408</v>
      </c>
      <c r="G328">
        <v>34140</v>
      </c>
      <c r="H328">
        <v>8491</v>
      </c>
      <c r="I328">
        <v>27436</v>
      </c>
      <c r="J328">
        <v>16230</v>
      </c>
      <c r="K328">
        <v>11206</v>
      </c>
      <c r="L328">
        <v>-3927</v>
      </c>
      <c r="M328">
        <v>70707</v>
      </c>
      <c r="N328">
        <v>4279</v>
      </c>
    </row>
    <row r="329" spans="1:14" x14ac:dyDescent="0.25">
      <c r="A329" t="s">
        <v>18</v>
      </c>
      <c r="B329" t="s">
        <v>201</v>
      </c>
      <c r="C329">
        <v>352</v>
      </c>
      <c r="D329">
        <v>5.4359999999999999</v>
      </c>
      <c r="E329">
        <v>20623</v>
      </c>
      <c r="F329">
        <v>18498</v>
      </c>
      <c r="G329">
        <v>19174</v>
      </c>
      <c r="H329">
        <v>3134</v>
      </c>
      <c r="I329">
        <v>19671</v>
      </c>
      <c r="J329">
        <v>11930</v>
      </c>
      <c r="K329">
        <v>7742</v>
      </c>
      <c r="L329">
        <v>2329</v>
      </c>
      <c r="M329">
        <v>29462</v>
      </c>
      <c r="N329">
        <v>1926</v>
      </c>
    </row>
    <row r="330" spans="1:14" x14ac:dyDescent="0.25">
      <c r="A330" t="s">
        <v>18</v>
      </c>
      <c r="B330" t="s">
        <v>202</v>
      </c>
      <c r="C330">
        <v>74</v>
      </c>
      <c r="D330">
        <v>2.4300000000000002</v>
      </c>
      <c r="E330">
        <v>3745</v>
      </c>
      <c r="F330">
        <v>3673</v>
      </c>
      <c r="G330">
        <v>4235</v>
      </c>
      <c r="H330">
        <v>1358</v>
      </c>
      <c r="I330">
        <v>3701</v>
      </c>
      <c r="J330">
        <v>2103</v>
      </c>
      <c r="K330">
        <v>1598</v>
      </c>
      <c r="L330">
        <v>28</v>
      </c>
      <c r="M330">
        <v>5995</v>
      </c>
      <c r="N330">
        <v>160</v>
      </c>
    </row>
    <row r="331" spans="1:14" x14ac:dyDescent="0.25">
      <c r="A331" t="s">
        <v>18</v>
      </c>
      <c r="B331" t="s">
        <v>5</v>
      </c>
      <c r="C331" s="7">
        <v>179293</v>
      </c>
      <c r="D331" s="7">
        <v>1281</v>
      </c>
      <c r="E331" s="7">
        <v>4608392</v>
      </c>
      <c r="F331" s="7">
        <v>4145079</v>
      </c>
      <c r="G331" s="7">
        <v>4893063</v>
      </c>
      <c r="H331" s="7">
        <v>638678</v>
      </c>
      <c r="I331" s="7">
        <v>4253311</v>
      </c>
      <c r="J331" s="7">
        <v>3194656</v>
      </c>
      <c r="K331" s="7">
        <v>1058655</v>
      </c>
      <c r="L331" s="7">
        <v>177625</v>
      </c>
      <c r="M331" s="7">
        <v>3716323</v>
      </c>
      <c r="N331" s="7">
        <v>233466</v>
      </c>
    </row>
    <row r="332" spans="1:14" x14ac:dyDescent="0.25">
      <c r="A332" t="s">
        <v>18</v>
      </c>
      <c r="B332" t="s">
        <v>160</v>
      </c>
      <c r="C332">
        <v>9032</v>
      </c>
      <c r="D332">
        <v>99.436999999999998</v>
      </c>
      <c r="E332">
        <v>328782</v>
      </c>
      <c r="F332">
        <v>264606</v>
      </c>
      <c r="G332">
        <v>334062</v>
      </c>
      <c r="H332">
        <v>40763</v>
      </c>
      <c r="I332">
        <v>282683</v>
      </c>
      <c r="J332">
        <v>215922</v>
      </c>
      <c r="K332">
        <v>66761</v>
      </c>
      <c r="L332">
        <v>11359</v>
      </c>
      <c r="M332">
        <v>223497</v>
      </c>
      <c r="N332">
        <v>16428</v>
      </c>
    </row>
    <row r="333" spans="1:14" x14ac:dyDescent="0.25">
      <c r="A333" t="s">
        <v>18</v>
      </c>
      <c r="B333" t="s">
        <v>161</v>
      </c>
      <c r="C333">
        <v>2697</v>
      </c>
      <c r="D333">
        <v>17.384</v>
      </c>
      <c r="E333">
        <v>71552</v>
      </c>
      <c r="F333">
        <v>61332</v>
      </c>
      <c r="G333">
        <v>71055</v>
      </c>
      <c r="H333">
        <v>9511</v>
      </c>
      <c r="I333">
        <v>64664</v>
      </c>
      <c r="J333">
        <v>41423</v>
      </c>
      <c r="K333">
        <v>23241</v>
      </c>
      <c r="L333">
        <v>7170</v>
      </c>
      <c r="M333">
        <v>108912</v>
      </c>
      <c r="N333">
        <v>5254</v>
      </c>
    </row>
    <row r="334" spans="1:14" x14ac:dyDescent="0.25">
      <c r="A334" t="s">
        <v>18</v>
      </c>
      <c r="B334" t="s">
        <v>163</v>
      </c>
      <c r="C334">
        <v>2177</v>
      </c>
      <c r="D334">
        <v>22.956</v>
      </c>
      <c r="E334">
        <v>51672</v>
      </c>
      <c r="F334">
        <v>46502</v>
      </c>
      <c r="G334">
        <v>53540</v>
      </c>
      <c r="H334">
        <v>9593</v>
      </c>
      <c r="I334">
        <v>47065</v>
      </c>
      <c r="J334">
        <v>32070</v>
      </c>
      <c r="K334">
        <v>14995</v>
      </c>
      <c r="L334">
        <v>2024</v>
      </c>
      <c r="M334">
        <v>57075</v>
      </c>
      <c r="N334">
        <v>1900</v>
      </c>
    </row>
    <row r="335" spans="1:14" x14ac:dyDescent="0.25">
      <c r="A335" t="s">
        <v>18</v>
      </c>
      <c r="B335" t="s">
        <v>164</v>
      </c>
      <c r="C335">
        <v>14480</v>
      </c>
      <c r="D335">
        <v>25.821000000000002</v>
      </c>
      <c r="E335">
        <v>20655</v>
      </c>
      <c r="F335">
        <v>16429</v>
      </c>
      <c r="G335">
        <v>19239</v>
      </c>
      <c r="H335">
        <v>4561</v>
      </c>
      <c r="I335">
        <v>17855</v>
      </c>
      <c r="J335">
        <v>10021</v>
      </c>
      <c r="K335">
        <v>7834</v>
      </c>
      <c r="L335">
        <v>2409</v>
      </c>
      <c r="M335">
        <v>16225</v>
      </c>
      <c r="N335">
        <v>991</v>
      </c>
    </row>
    <row r="336" spans="1:14" x14ac:dyDescent="0.25">
      <c r="A336" t="s">
        <v>18</v>
      </c>
      <c r="B336" t="s">
        <v>165</v>
      </c>
      <c r="C336">
        <v>579</v>
      </c>
      <c r="D336">
        <v>4.298</v>
      </c>
      <c r="E336">
        <v>4246</v>
      </c>
      <c r="F336">
        <v>3923</v>
      </c>
      <c r="G336">
        <v>4382</v>
      </c>
      <c r="H336">
        <v>1350</v>
      </c>
      <c r="I336">
        <v>3905</v>
      </c>
      <c r="J336">
        <v>2125</v>
      </c>
      <c r="K336">
        <v>1780</v>
      </c>
      <c r="L336">
        <v>170</v>
      </c>
      <c r="M336">
        <v>4900</v>
      </c>
      <c r="N336">
        <v>234</v>
      </c>
    </row>
    <row r="337" spans="1:14" x14ac:dyDescent="0.25">
      <c r="A337" t="s">
        <v>18</v>
      </c>
      <c r="B337" t="s">
        <v>166</v>
      </c>
      <c r="C337">
        <v>25604</v>
      </c>
      <c r="D337">
        <v>50.808999999999997</v>
      </c>
      <c r="E337">
        <v>97533</v>
      </c>
      <c r="F337">
        <v>89354</v>
      </c>
      <c r="G337">
        <v>92145</v>
      </c>
      <c r="H337">
        <v>12502</v>
      </c>
      <c r="I337">
        <v>90971</v>
      </c>
      <c r="J337">
        <v>61321</v>
      </c>
      <c r="K337">
        <v>29650</v>
      </c>
      <c r="L337">
        <v>11340</v>
      </c>
      <c r="M337">
        <v>80410</v>
      </c>
      <c r="N337">
        <v>7090</v>
      </c>
    </row>
    <row r="338" spans="1:14" x14ac:dyDescent="0.25">
      <c r="A338" t="s">
        <v>18</v>
      </c>
      <c r="B338" t="s">
        <v>167</v>
      </c>
      <c r="C338">
        <v>1040</v>
      </c>
      <c r="D338">
        <v>21.263999999999999</v>
      </c>
      <c r="E338">
        <v>87552</v>
      </c>
      <c r="F338">
        <v>81552</v>
      </c>
      <c r="G338">
        <v>85835</v>
      </c>
      <c r="H338">
        <v>11393</v>
      </c>
      <c r="I338">
        <v>82839</v>
      </c>
      <c r="J338">
        <v>58426</v>
      </c>
      <c r="K338">
        <v>24413</v>
      </c>
      <c r="L338">
        <v>7769</v>
      </c>
      <c r="M338">
        <v>91814</v>
      </c>
      <c r="N338">
        <v>8441</v>
      </c>
    </row>
    <row r="339" spans="1:14" x14ac:dyDescent="0.25">
      <c r="A339" t="s">
        <v>18</v>
      </c>
      <c r="B339" t="s">
        <v>168</v>
      </c>
      <c r="C339">
        <v>9564</v>
      </c>
      <c r="D339">
        <v>23.15</v>
      </c>
      <c r="E339">
        <v>40466</v>
      </c>
      <c r="F339">
        <v>37034</v>
      </c>
      <c r="G339">
        <v>43523</v>
      </c>
      <c r="H339">
        <v>7346</v>
      </c>
      <c r="I339">
        <v>37886</v>
      </c>
      <c r="J339">
        <v>25226</v>
      </c>
      <c r="K339">
        <v>12660</v>
      </c>
      <c r="L339">
        <v>2508</v>
      </c>
      <c r="M339">
        <v>36669</v>
      </c>
      <c r="N339">
        <v>2519</v>
      </c>
    </row>
    <row r="340" spans="1:14" x14ac:dyDescent="0.25">
      <c r="A340" t="s">
        <v>18</v>
      </c>
      <c r="B340" t="s">
        <v>170</v>
      </c>
      <c r="C340">
        <v>1779</v>
      </c>
      <c r="D340">
        <v>31.873000000000001</v>
      </c>
      <c r="E340">
        <v>217069</v>
      </c>
      <c r="F340">
        <v>200875</v>
      </c>
      <c r="G340">
        <v>244564</v>
      </c>
      <c r="H340">
        <v>20010</v>
      </c>
      <c r="I340">
        <v>200314</v>
      </c>
      <c r="J340">
        <v>167116</v>
      </c>
      <c r="K340">
        <v>33198</v>
      </c>
      <c r="L340">
        <v>1854</v>
      </c>
      <c r="M340">
        <v>211805</v>
      </c>
      <c r="N340">
        <v>12976</v>
      </c>
    </row>
    <row r="341" spans="1:14" x14ac:dyDescent="0.25">
      <c r="A341" t="s">
        <v>18</v>
      </c>
      <c r="B341" t="s">
        <v>171</v>
      </c>
      <c r="C341">
        <v>91</v>
      </c>
      <c r="D341">
        <v>11.17</v>
      </c>
      <c r="E341">
        <v>55588</v>
      </c>
      <c r="F341">
        <v>39863</v>
      </c>
      <c r="G341">
        <v>57587</v>
      </c>
      <c r="H341">
        <v>7475</v>
      </c>
      <c r="I341">
        <v>45284</v>
      </c>
      <c r="J341">
        <v>28864</v>
      </c>
      <c r="K341">
        <v>16420</v>
      </c>
      <c r="L341">
        <v>4546</v>
      </c>
      <c r="M341">
        <v>62396</v>
      </c>
      <c r="N341">
        <v>2718</v>
      </c>
    </row>
    <row r="342" spans="1:14" x14ac:dyDescent="0.25">
      <c r="A342" t="s">
        <v>18</v>
      </c>
      <c r="B342" t="s">
        <v>172</v>
      </c>
      <c r="C342">
        <v>3584</v>
      </c>
      <c r="D342">
        <v>87.777000000000001</v>
      </c>
      <c r="E342">
        <v>307095</v>
      </c>
      <c r="F342">
        <v>259465</v>
      </c>
      <c r="G342">
        <v>329476</v>
      </c>
      <c r="H342">
        <v>45979</v>
      </c>
      <c r="I342">
        <v>266432</v>
      </c>
      <c r="J342">
        <v>183186</v>
      </c>
      <c r="K342">
        <v>83246</v>
      </c>
      <c r="L342">
        <v>18366</v>
      </c>
      <c r="M342">
        <v>271675</v>
      </c>
      <c r="N342">
        <v>16146</v>
      </c>
    </row>
    <row r="343" spans="1:14" x14ac:dyDescent="0.25">
      <c r="A343" t="s">
        <v>18</v>
      </c>
      <c r="B343" t="s">
        <v>173</v>
      </c>
      <c r="C343">
        <v>5854</v>
      </c>
      <c r="D343">
        <v>54.607999999999997</v>
      </c>
      <c r="E343">
        <v>156789</v>
      </c>
      <c r="F343">
        <v>145807</v>
      </c>
      <c r="G343">
        <v>155772</v>
      </c>
      <c r="H343">
        <v>29672</v>
      </c>
      <c r="I343">
        <v>148442</v>
      </c>
      <c r="J343">
        <v>92463</v>
      </c>
      <c r="K343">
        <v>55979</v>
      </c>
      <c r="L343">
        <v>12510</v>
      </c>
      <c r="M343">
        <v>167627</v>
      </c>
      <c r="N343">
        <v>9892</v>
      </c>
    </row>
    <row r="344" spans="1:14" x14ac:dyDescent="0.25">
      <c r="A344" t="s">
        <v>18</v>
      </c>
      <c r="B344" t="s">
        <v>174</v>
      </c>
      <c r="C344">
        <v>1105</v>
      </c>
      <c r="D344">
        <v>42.13</v>
      </c>
      <c r="E344">
        <v>185149</v>
      </c>
      <c r="F344">
        <v>171057</v>
      </c>
      <c r="G344">
        <v>214469</v>
      </c>
      <c r="H344">
        <v>24421</v>
      </c>
      <c r="I344">
        <v>173415</v>
      </c>
      <c r="J344">
        <v>142720</v>
      </c>
      <c r="K344">
        <v>30695</v>
      </c>
      <c r="L344">
        <v>4048</v>
      </c>
      <c r="M344">
        <v>177434</v>
      </c>
      <c r="N344">
        <v>9277</v>
      </c>
    </row>
    <row r="345" spans="1:14" x14ac:dyDescent="0.25">
      <c r="A345" t="s">
        <v>18</v>
      </c>
      <c r="B345" t="s">
        <v>175</v>
      </c>
      <c r="C345">
        <v>49023</v>
      </c>
      <c r="D345">
        <v>193.93299999999999</v>
      </c>
      <c r="E345">
        <v>388241</v>
      </c>
      <c r="F345">
        <v>360757</v>
      </c>
      <c r="G345">
        <v>390240</v>
      </c>
      <c r="H345">
        <v>77394</v>
      </c>
      <c r="I345">
        <v>369508</v>
      </c>
      <c r="J345">
        <v>242757</v>
      </c>
      <c r="K345">
        <v>126751</v>
      </c>
      <c r="L345">
        <v>25614</v>
      </c>
      <c r="M345">
        <v>343649</v>
      </c>
      <c r="N345">
        <v>27008</v>
      </c>
    </row>
    <row r="346" spans="1:14" x14ac:dyDescent="0.25">
      <c r="A346" t="s">
        <v>18</v>
      </c>
      <c r="B346" t="s">
        <v>176</v>
      </c>
      <c r="C346">
        <v>3240</v>
      </c>
      <c r="D346">
        <v>42.268000000000001</v>
      </c>
      <c r="E346">
        <v>344688</v>
      </c>
      <c r="F346">
        <v>306712</v>
      </c>
      <c r="G346">
        <v>390304</v>
      </c>
      <c r="H346">
        <v>23909</v>
      </c>
      <c r="I346">
        <v>311644</v>
      </c>
      <c r="J346">
        <v>271670</v>
      </c>
      <c r="K346">
        <v>39974</v>
      </c>
      <c r="L346">
        <v>4915</v>
      </c>
      <c r="M346">
        <v>198301</v>
      </c>
      <c r="N346">
        <v>10485</v>
      </c>
    </row>
    <row r="347" spans="1:14" x14ac:dyDescent="0.25">
      <c r="A347" t="s">
        <v>18</v>
      </c>
      <c r="B347" t="s">
        <v>177</v>
      </c>
      <c r="C347">
        <v>10287</v>
      </c>
      <c r="D347">
        <v>105.43300000000001</v>
      </c>
      <c r="E347">
        <v>330592</v>
      </c>
      <c r="F347">
        <v>300683</v>
      </c>
      <c r="G347">
        <v>358658</v>
      </c>
      <c r="H347">
        <v>56812</v>
      </c>
      <c r="I347">
        <v>307779</v>
      </c>
      <c r="J347">
        <v>222172</v>
      </c>
      <c r="K347">
        <v>85607</v>
      </c>
      <c r="L347">
        <v>10623</v>
      </c>
      <c r="M347">
        <v>251652</v>
      </c>
      <c r="N347">
        <v>18018</v>
      </c>
    </row>
    <row r="348" spans="1:14" x14ac:dyDescent="0.25">
      <c r="A348" t="s">
        <v>18</v>
      </c>
      <c r="B348" t="s">
        <v>178</v>
      </c>
      <c r="C348">
        <v>4697</v>
      </c>
      <c r="D348">
        <v>125.578</v>
      </c>
      <c r="E348">
        <v>360666</v>
      </c>
      <c r="F348">
        <v>321698</v>
      </c>
      <c r="G348">
        <v>392472</v>
      </c>
      <c r="H348">
        <v>71741</v>
      </c>
      <c r="I348">
        <v>328306</v>
      </c>
      <c r="J348">
        <v>228880</v>
      </c>
      <c r="K348">
        <v>99426</v>
      </c>
      <c r="L348">
        <v>9380</v>
      </c>
      <c r="M348">
        <v>349492</v>
      </c>
      <c r="N348">
        <v>15052</v>
      </c>
    </row>
    <row r="349" spans="1:14" x14ac:dyDescent="0.25">
      <c r="A349" t="s">
        <v>18</v>
      </c>
      <c r="B349" t="s">
        <v>179</v>
      </c>
      <c r="C349">
        <v>1106</v>
      </c>
      <c r="D349">
        <v>175.48099999999999</v>
      </c>
      <c r="E349">
        <v>1214011</v>
      </c>
      <c r="F349">
        <v>1141970</v>
      </c>
      <c r="G349">
        <v>1309197</v>
      </c>
      <c r="H349">
        <v>116417</v>
      </c>
      <c r="I349">
        <v>1158027</v>
      </c>
      <c r="J349">
        <v>962395</v>
      </c>
      <c r="K349">
        <v>195632</v>
      </c>
      <c r="L349">
        <v>18512</v>
      </c>
      <c r="M349">
        <v>708684</v>
      </c>
      <c r="N349">
        <v>53364</v>
      </c>
    </row>
    <row r="350" spans="1:14" x14ac:dyDescent="0.25">
      <c r="A350" t="s">
        <v>18</v>
      </c>
      <c r="B350" t="s">
        <v>180</v>
      </c>
      <c r="C350">
        <v>870</v>
      </c>
      <c r="D350">
        <v>22.856000000000002</v>
      </c>
      <c r="E350">
        <v>67097</v>
      </c>
      <c r="F350">
        <v>63393</v>
      </c>
      <c r="G350">
        <v>73267</v>
      </c>
      <c r="H350">
        <v>14403</v>
      </c>
      <c r="I350">
        <v>67688</v>
      </c>
      <c r="J350">
        <v>47430</v>
      </c>
      <c r="K350">
        <v>20258</v>
      </c>
      <c r="L350">
        <v>1032</v>
      </c>
      <c r="M350">
        <v>100868</v>
      </c>
      <c r="N350">
        <v>4885</v>
      </c>
    </row>
    <row r="351" spans="1:14" x14ac:dyDescent="0.25">
      <c r="A351" t="s">
        <v>18</v>
      </c>
      <c r="B351" t="s">
        <v>181</v>
      </c>
      <c r="C351">
        <v>5434</v>
      </c>
      <c r="D351">
        <v>23.754000000000001</v>
      </c>
      <c r="E351">
        <v>42264</v>
      </c>
      <c r="F351">
        <v>37734</v>
      </c>
      <c r="G351">
        <v>42383</v>
      </c>
      <c r="H351">
        <v>8195</v>
      </c>
      <c r="I351">
        <v>38739</v>
      </c>
      <c r="J351">
        <v>26190</v>
      </c>
      <c r="K351">
        <v>12549</v>
      </c>
      <c r="L351">
        <v>2322</v>
      </c>
      <c r="M351">
        <v>32128</v>
      </c>
      <c r="N351">
        <v>1787</v>
      </c>
    </row>
    <row r="352" spans="1:14" x14ac:dyDescent="0.25">
      <c r="A352" t="s">
        <v>18</v>
      </c>
      <c r="B352" t="s">
        <v>182</v>
      </c>
      <c r="C352">
        <v>9807</v>
      </c>
      <c r="D352">
        <v>42.441000000000003</v>
      </c>
      <c r="E352">
        <v>76614</v>
      </c>
      <c r="F352">
        <v>70059</v>
      </c>
      <c r="G352">
        <v>75575</v>
      </c>
      <c r="H352">
        <v>16911</v>
      </c>
      <c r="I352">
        <v>73170</v>
      </c>
      <c r="J352">
        <v>46287</v>
      </c>
      <c r="K352">
        <v>26883</v>
      </c>
      <c r="L352">
        <v>5549</v>
      </c>
      <c r="M352">
        <v>77044</v>
      </c>
      <c r="N352">
        <v>3669</v>
      </c>
    </row>
    <row r="353" spans="1:14" x14ac:dyDescent="0.25">
      <c r="A353" s="42" t="s">
        <v>18</v>
      </c>
      <c r="B353" t="s">
        <v>183</v>
      </c>
      <c r="C353">
        <v>17212</v>
      </c>
      <c r="D353">
        <v>54.512</v>
      </c>
      <c r="E353">
        <v>137747</v>
      </c>
      <c r="F353">
        <v>116236</v>
      </c>
      <c r="G353">
        <v>135034</v>
      </c>
      <c r="H353">
        <v>26483</v>
      </c>
      <c r="I353">
        <v>120191</v>
      </c>
      <c r="J353">
        <v>77218</v>
      </c>
      <c r="K353">
        <v>42973</v>
      </c>
      <c r="L353">
        <v>10764</v>
      </c>
      <c r="M353">
        <v>122805</v>
      </c>
      <c r="N353">
        <v>5006</v>
      </c>
    </row>
    <row r="354" spans="1:14" x14ac:dyDescent="0.25">
      <c r="A354" t="s">
        <v>18</v>
      </c>
      <c r="B354" t="s">
        <v>6</v>
      </c>
      <c r="C354" s="7">
        <v>12035</v>
      </c>
      <c r="D354">
        <v>40.350999999999999</v>
      </c>
      <c r="E354" s="7">
        <v>1221817</v>
      </c>
      <c r="F354" s="7">
        <v>1031759</v>
      </c>
      <c r="G354" s="7">
        <v>1767371</v>
      </c>
      <c r="H354" s="7">
        <v>32341</v>
      </c>
      <c r="I354" s="7">
        <v>1040574</v>
      </c>
      <c r="J354" s="7">
        <v>870620</v>
      </c>
      <c r="K354" s="7">
        <v>169954</v>
      </c>
      <c r="L354" s="7">
        <v>58964</v>
      </c>
      <c r="M354" s="7">
        <v>1486666</v>
      </c>
      <c r="N354" s="7">
        <v>172885</v>
      </c>
    </row>
    <row r="355" spans="1:14" x14ac:dyDescent="0.25">
      <c r="A355" t="s">
        <v>18</v>
      </c>
      <c r="B355" t="s">
        <v>7</v>
      </c>
      <c r="C355" s="7">
        <v>7149</v>
      </c>
      <c r="D355" s="7">
        <v>55</v>
      </c>
      <c r="E355" s="7">
        <v>138127</v>
      </c>
      <c r="F355" s="7">
        <v>125261</v>
      </c>
      <c r="G355" s="7">
        <v>139683</v>
      </c>
      <c r="H355" s="7">
        <v>26212</v>
      </c>
      <c r="I355" s="7">
        <v>129862</v>
      </c>
      <c r="J355" s="7">
        <v>85184</v>
      </c>
      <c r="K355" s="7">
        <v>44678</v>
      </c>
      <c r="L355" s="7">
        <v>6949</v>
      </c>
      <c r="M355" s="7">
        <v>203601</v>
      </c>
      <c r="N355" s="7">
        <v>14260</v>
      </c>
    </row>
    <row r="356" spans="1:14" x14ac:dyDescent="0.25">
      <c r="A356" t="s">
        <v>18</v>
      </c>
      <c r="B356" t="s">
        <v>185</v>
      </c>
      <c r="C356">
        <v>732</v>
      </c>
      <c r="D356">
        <v>17.757000000000001</v>
      </c>
      <c r="E356">
        <v>48255</v>
      </c>
      <c r="F356">
        <v>47743</v>
      </c>
      <c r="G356">
        <v>47324</v>
      </c>
      <c r="H356">
        <v>10741</v>
      </c>
      <c r="I356">
        <v>48559</v>
      </c>
      <c r="J356">
        <v>30518</v>
      </c>
      <c r="K356">
        <v>18041</v>
      </c>
      <c r="L356">
        <v>2397</v>
      </c>
      <c r="M356">
        <v>107127</v>
      </c>
      <c r="N356">
        <v>6827</v>
      </c>
    </row>
    <row r="357" spans="1:14" x14ac:dyDescent="0.25">
      <c r="A357" t="s">
        <v>18</v>
      </c>
      <c r="B357" t="s">
        <v>186</v>
      </c>
      <c r="C357">
        <v>200</v>
      </c>
      <c r="D357">
        <v>1.35</v>
      </c>
      <c r="E357">
        <v>2829</v>
      </c>
      <c r="F357">
        <v>2732</v>
      </c>
      <c r="G357">
        <v>3160</v>
      </c>
      <c r="H357">
        <v>725</v>
      </c>
      <c r="I357">
        <v>2762</v>
      </c>
      <c r="J357">
        <v>1320</v>
      </c>
      <c r="K357">
        <v>1442</v>
      </c>
      <c r="L357">
        <v>-115</v>
      </c>
      <c r="M357">
        <v>5599</v>
      </c>
      <c r="N357">
        <v>624</v>
      </c>
    </row>
    <row r="358" spans="1:14" x14ac:dyDescent="0.25">
      <c r="A358" t="s">
        <v>18</v>
      </c>
      <c r="B358" t="s">
        <v>187</v>
      </c>
      <c r="C358">
        <v>6165</v>
      </c>
      <c r="D358">
        <v>34.984000000000002</v>
      </c>
      <c r="E358">
        <v>85849</v>
      </c>
      <c r="F358">
        <v>73598</v>
      </c>
      <c r="G358">
        <v>87236</v>
      </c>
      <c r="H358">
        <v>14331</v>
      </c>
      <c r="I358">
        <v>77344</v>
      </c>
      <c r="J358">
        <v>52201</v>
      </c>
      <c r="K358">
        <v>25143</v>
      </c>
      <c r="L358">
        <v>4600</v>
      </c>
      <c r="M358">
        <v>88264</v>
      </c>
      <c r="N358">
        <v>6679</v>
      </c>
    </row>
    <row r="359" spans="1:14" x14ac:dyDescent="0.25">
      <c r="A359" t="s">
        <v>18</v>
      </c>
      <c r="B359" t="s">
        <v>188</v>
      </c>
      <c r="C359">
        <v>52</v>
      </c>
      <c r="D359">
        <v>0.76800000000000002</v>
      </c>
      <c r="E359">
        <v>1194</v>
      </c>
      <c r="F359">
        <v>1187</v>
      </c>
      <c r="G359">
        <v>1964</v>
      </c>
      <c r="H359">
        <v>415</v>
      </c>
      <c r="I359">
        <v>1197</v>
      </c>
      <c r="J359">
        <v>1145</v>
      </c>
      <c r="K359">
        <v>52</v>
      </c>
      <c r="L359">
        <v>68</v>
      </c>
      <c r="M359">
        <v>2611</v>
      </c>
      <c r="N359">
        <v>129</v>
      </c>
    </row>
    <row r="360" spans="1:14" x14ac:dyDescent="0.25">
      <c r="A360" t="s">
        <v>19</v>
      </c>
      <c r="B360" t="s">
        <v>4</v>
      </c>
      <c r="C360">
        <v>481</v>
      </c>
      <c r="D360">
        <v>19.687000000000001</v>
      </c>
      <c r="E360">
        <v>139239</v>
      </c>
      <c r="F360">
        <v>58317</v>
      </c>
      <c r="G360">
        <v>165786</v>
      </c>
      <c r="H360">
        <v>13791</v>
      </c>
      <c r="I360">
        <v>59809</v>
      </c>
      <c r="J360">
        <v>35459</v>
      </c>
      <c r="K360">
        <v>24350</v>
      </c>
      <c r="L360">
        <v>-8447</v>
      </c>
      <c r="M360">
        <v>123829</v>
      </c>
      <c r="N360">
        <v>7980</v>
      </c>
    </row>
    <row r="361" spans="1:14" x14ac:dyDescent="0.25">
      <c r="A361" t="s">
        <v>19</v>
      </c>
      <c r="B361" t="s">
        <v>198</v>
      </c>
      <c r="C361">
        <v>8</v>
      </c>
      <c r="D361">
        <v>8.5250000000000004</v>
      </c>
      <c r="E361">
        <v>30020</v>
      </c>
      <c r="F361">
        <v>29452</v>
      </c>
      <c r="G361">
        <v>45414</v>
      </c>
      <c r="H361">
        <v>5932</v>
      </c>
      <c r="I361">
        <v>28784</v>
      </c>
      <c r="J361">
        <v>14676</v>
      </c>
      <c r="K361">
        <v>14108</v>
      </c>
      <c r="L361">
        <v>-13099</v>
      </c>
      <c r="M361">
        <v>56430</v>
      </c>
      <c r="N361">
        <v>4021</v>
      </c>
    </row>
    <row r="362" spans="1:14" x14ac:dyDescent="0.25">
      <c r="A362" t="s">
        <v>19</v>
      </c>
      <c r="B362" t="s">
        <v>201</v>
      </c>
      <c r="C362">
        <v>385</v>
      </c>
      <c r="D362">
        <v>5.5389999999999997</v>
      </c>
      <c r="E362">
        <v>23759</v>
      </c>
      <c r="F362">
        <v>21108</v>
      </c>
      <c r="G362">
        <v>22265</v>
      </c>
      <c r="H362">
        <v>3389</v>
      </c>
      <c r="I362">
        <v>22165</v>
      </c>
      <c r="J362">
        <v>13377</v>
      </c>
      <c r="K362">
        <v>8789</v>
      </c>
      <c r="L362">
        <v>3019</v>
      </c>
      <c r="M362">
        <v>35866</v>
      </c>
      <c r="N362">
        <v>2627</v>
      </c>
    </row>
    <row r="363" spans="1:14" x14ac:dyDescent="0.25">
      <c r="A363" t="s">
        <v>19</v>
      </c>
      <c r="B363" t="s">
        <v>202</v>
      </c>
      <c r="C363">
        <v>82</v>
      </c>
      <c r="D363">
        <v>1.99</v>
      </c>
      <c r="E363">
        <v>3719</v>
      </c>
      <c r="F363">
        <v>3652</v>
      </c>
      <c r="G363">
        <v>4068</v>
      </c>
      <c r="H363">
        <v>1175</v>
      </c>
      <c r="I363">
        <v>3693</v>
      </c>
      <c r="J363">
        <v>2239</v>
      </c>
      <c r="K363">
        <v>1453</v>
      </c>
      <c r="L363">
        <v>343</v>
      </c>
      <c r="M363">
        <v>4003</v>
      </c>
      <c r="N363">
        <v>99</v>
      </c>
    </row>
    <row r="364" spans="1:14" x14ac:dyDescent="0.25">
      <c r="A364" t="s">
        <v>19</v>
      </c>
      <c r="B364" t="s">
        <v>5</v>
      </c>
      <c r="C364">
        <v>181618</v>
      </c>
      <c r="D364">
        <v>1282.8330000000001</v>
      </c>
      <c r="E364">
        <v>5139960</v>
      </c>
      <c r="F364">
        <v>4622303</v>
      </c>
      <c r="G364">
        <v>5394992</v>
      </c>
      <c r="H364">
        <v>679547</v>
      </c>
      <c r="I364">
        <v>4817584</v>
      </c>
      <c r="J364">
        <v>3649902</v>
      </c>
      <c r="K364">
        <v>1167682</v>
      </c>
      <c r="L364">
        <v>273068</v>
      </c>
      <c r="M364">
        <v>3968794</v>
      </c>
      <c r="N364">
        <v>242779</v>
      </c>
    </row>
    <row r="365" spans="1:14" x14ac:dyDescent="0.25">
      <c r="A365" t="s">
        <v>19</v>
      </c>
      <c r="B365" t="s">
        <v>160</v>
      </c>
      <c r="C365">
        <v>9385</v>
      </c>
      <c r="D365">
        <v>98.992000000000004</v>
      </c>
      <c r="E365">
        <v>351757</v>
      </c>
      <c r="F365">
        <v>281601</v>
      </c>
      <c r="G365">
        <v>356352</v>
      </c>
      <c r="H365">
        <v>42962</v>
      </c>
      <c r="I365">
        <v>300273</v>
      </c>
      <c r="J365">
        <v>229960</v>
      </c>
      <c r="K365">
        <v>70314</v>
      </c>
      <c r="L365">
        <v>14940</v>
      </c>
      <c r="M365">
        <v>240932</v>
      </c>
      <c r="N365">
        <v>16876</v>
      </c>
    </row>
    <row r="366" spans="1:14" x14ac:dyDescent="0.25">
      <c r="A366" t="s">
        <v>19</v>
      </c>
      <c r="B366" t="s">
        <v>161</v>
      </c>
      <c r="C366">
        <v>2879</v>
      </c>
      <c r="D366">
        <v>17.59</v>
      </c>
      <c r="E366">
        <v>74834</v>
      </c>
      <c r="F366">
        <v>62922</v>
      </c>
      <c r="G366">
        <v>74639</v>
      </c>
      <c r="H366">
        <v>9845</v>
      </c>
      <c r="I366">
        <v>66219</v>
      </c>
      <c r="J366">
        <v>42537</v>
      </c>
      <c r="K366">
        <v>23682</v>
      </c>
      <c r="L366">
        <v>7993</v>
      </c>
      <c r="M366">
        <v>108462</v>
      </c>
      <c r="N366">
        <v>5121</v>
      </c>
    </row>
    <row r="367" spans="1:14" x14ac:dyDescent="0.25">
      <c r="A367" t="s">
        <v>19</v>
      </c>
      <c r="B367" t="s">
        <v>163</v>
      </c>
      <c r="C367">
        <v>2182</v>
      </c>
      <c r="D367">
        <v>22.92</v>
      </c>
      <c r="E367">
        <v>57795</v>
      </c>
      <c r="F367">
        <v>51773</v>
      </c>
      <c r="G367">
        <v>59738</v>
      </c>
      <c r="H367">
        <v>10142</v>
      </c>
      <c r="I367">
        <v>53576</v>
      </c>
      <c r="J367">
        <v>38538</v>
      </c>
      <c r="K367">
        <v>15038</v>
      </c>
      <c r="L367">
        <v>2655</v>
      </c>
      <c r="M367">
        <v>62175</v>
      </c>
      <c r="N367">
        <v>2607</v>
      </c>
    </row>
    <row r="368" spans="1:14" x14ac:dyDescent="0.25">
      <c r="A368" t="s">
        <v>19</v>
      </c>
      <c r="B368" t="s">
        <v>164</v>
      </c>
      <c r="C368">
        <v>15326</v>
      </c>
      <c r="D368">
        <v>25.602</v>
      </c>
      <c r="E368">
        <v>22701</v>
      </c>
      <c r="F368">
        <v>17643</v>
      </c>
      <c r="G368">
        <v>21414</v>
      </c>
      <c r="H368">
        <v>4750</v>
      </c>
      <c r="I368">
        <v>19428</v>
      </c>
      <c r="J368">
        <v>11428</v>
      </c>
      <c r="K368">
        <v>8000</v>
      </c>
      <c r="L368">
        <v>2691</v>
      </c>
      <c r="M368">
        <v>17530</v>
      </c>
      <c r="N368">
        <v>943</v>
      </c>
    </row>
    <row r="369" spans="1:14" x14ac:dyDescent="0.25">
      <c r="A369" t="s">
        <v>19</v>
      </c>
      <c r="B369" t="s">
        <v>165</v>
      </c>
      <c r="C369">
        <v>557</v>
      </c>
      <c r="D369">
        <v>3.9980000000000002</v>
      </c>
      <c r="E369">
        <v>4830</v>
      </c>
      <c r="F369">
        <v>4488</v>
      </c>
      <c r="G369">
        <v>4782</v>
      </c>
      <c r="H369">
        <v>1383</v>
      </c>
      <c r="I369">
        <v>4551</v>
      </c>
      <c r="J369">
        <v>2656</v>
      </c>
      <c r="K369">
        <v>1895</v>
      </c>
      <c r="L369">
        <v>424</v>
      </c>
      <c r="M369">
        <v>4982</v>
      </c>
      <c r="N369">
        <v>235</v>
      </c>
    </row>
    <row r="370" spans="1:14" x14ac:dyDescent="0.25">
      <c r="A370" t="s">
        <v>19</v>
      </c>
      <c r="B370" t="s">
        <v>166</v>
      </c>
      <c r="C370">
        <v>24738</v>
      </c>
      <c r="D370">
        <v>49.335999999999999</v>
      </c>
      <c r="E370">
        <v>124911</v>
      </c>
      <c r="F370">
        <v>114670</v>
      </c>
      <c r="G370">
        <v>113628</v>
      </c>
      <c r="H370">
        <v>13734</v>
      </c>
      <c r="I370">
        <v>118867</v>
      </c>
      <c r="J370">
        <v>80293</v>
      </c>
      <c r="K370">
        <v>38575</v>
      </c>
      <c r="L370">
        <v>17336</v>
      </c>
      <c r="M370">
        <v>90929</v>
      </c>
      <c r="N370">
        <v>8132</v>
      </c>
    </row>
    <row r="371" spans="1:14" x14ac:dyDescent="0.25">
      <c r="A371" t="s">
        <v>19</v>
      </c>
      <c r="B371" t="s">
        <v>167</v>
      </c>
      <c r="C371">
        <v>1093</v>
      </c>
      <c r="D371">
        <v>21.914000000000001</v>
      </c>
      <c r="E371">
        <v>100694</v>
      </c>
      <c r="F371">
        <v>93939</v>
      </c>
      <c r="G371">
        <v>99338</v>
      </c>
      <c r="H371">
        <v>12264</v>
      </c>
      <c r="I371">
        <v>97122</v>
      </c>
      <c r="J371">
        <v>70981</v>
      </c>
      <c r="K371">
        <v>26141</v>
      </c>
      <c r="L371">
        <v>9717</v>
      </c>
      <c r="M371">
        <v>95979</v>
      </c>
      <c r="N371">
        <v>5727</v>
      </c>
    </row>
    <row r="372" spans="1:14" x14ac:dyDescent="0.25">
      <c r="A372" t="s">
        <v>19</v>
      </c>
      <c r="B372" t="s">
        <v>168</v>
      </c>
      <c r="C372">
        <v>9517</v>
      </c>
      <c r="D372">
        <v>23.23</v>
      </c>
      <c r="E372">
        <v>42854</v>
      </c>
      <c r="F372">
        <v>39229</v>
      </c>
      <c r="G372">
        <v>43969</v>
      </c>
      <c r="H372">
        <v>7637</v>
      </c>
      <c r="I372">
        <v>40499</v>
      </c>
      <c r="J372">
        <v>27341</v>
      </c>
      <c r="K372">
        <v>13158</v>
      </c>
      <c r="L372">
        <v>5274</v>
      </c>
      <c r="M372">
        <v>41544</v>
      </c>
      <c r="N372">
        <v>3676</v>
      </c>
    </row>
    <row r="373" spans="1:14" x14ac:dyDescent="0.25">
      <c r="A373" t="s">
        <v>19</v>
      </c>
      <c r="B373" t="s">
        <v>170</v>
      </c>
      <c r="C373">
        <v>1825</v>
      </c>
      <c r="D373">
        <v>32.076999999999998</v>
      </c>
      <c r="E373">
        <v>299104</v>
      </c>
      <c r="F373">
        <v>279746</v>
      </c>
      <c r="G373">
        <v>306380</v>
      </c>
      <c r="H373">
        <v>20921</v>
      </c>
      <c r="I373">
        <v>290884</v>
      </c>
      <c r="J373">
        <v>228888</v>
      </c>
      <c r="K373">
        <v>61995</v>
      </c>
      <c r="L373">
        <v>19878</v>
      </c>
      <c r="M373">
        <v>245072</v>
      </c>
      <c r="N373">
        <v>14341</v>
      </c>
    </row>
    <row r="374" spans="1:14" x14ac:dyDescent="0.25">
      <c r="A374" t="s">
        <v>19</v>
      </c>
      <c r="B374" t="s">
        <v>171</v>
      </c>
      <c r="C374">
        <v>86</v>
      </c>
      <c r="D374">
        <v>11.221</v>
      </c>
      <c r="E374">
        <v>60556</v>
      </c>
      <c r="F374">
        <v>40291</v>
      </c>
      <c r="G374">
        <v>62765</v>
      </c>
      <c r="H374">
        <v>7843</v>
      </c>
      <c r="I374">
        <v>47749</v>
      </c>
      <c r="J374">
        <v>30000</v>
      </c>
      <c r="K374">
        <v>17748</v>
      </c>
      <c r="L374">
        <v>4303</v>
      </c>
      <c r="M374">
        <v>71498</v>
      </c>
      <c r="N374">
        <v>4366</v>
      </c>
    </row>
    <row r="375" spans="1:14" x14ac:dyDescent="0.25">
      <c r="A375" t="s">
        <v>19</v>
      </c>
      <c r="B375" t="s">
        <v>172</v>
      </c>
      <c r="C375">
        <v>3667</v>
      </c>
      <c r="D375">
        <v>87.551000000000002</v>
      </c>
      <c r="E375">
        <v>350059</v>
      </c>
      <c r="F375">
        <v>293220</v>
      </c>
      <c r="G375">
        <v>371045</v>
      </c>
      <c r="H375">
        <v>48783</v>
      </c>
      <c r="I375">
        <v>305296</v>
      </c>
      <c r="J375">
        <v>216243</v>
      </c>
      <c r="K375">
        <v>89053</v>
      </c>
      <c r="L375">
        <v>21976</v>
      </c>
      <c r="M375">
        <v>289218</v>
      </c>
      <c r="N375">
        <v>14723</v>
      </c>
    </row>
    <row r="376" spans="1:14" x14ac:dyDescent="0.25">
      <c r="A376" t="s">
        <v>19</v>
      </c>
      <c r="B376" t="s">
        <v>173</v>
      </c>
      <c r="C376">
        <v>5951</v>
      </c>
      <c r="D376">
        <v>55.41</v>
      </c>
      <c r="E376">
        <v>180996</v>
      </c>
      <c r="F376">
        <v>167551</v>
      </c>
      <c r="G376">
        <v>181795</v>
      </c>
      <c r="H376">
        <v>31869</v>
      </c>
      <c r="I376">
        <v>172257</v>
      </c>
      <c r="J376">
        <v>110732</v>
      </c>
      <c r="K376">
        <v>61525</v>
      </c>
      <c r="L376">
        <v>15518</v>
      </c>
      <c r="M376">
        <v>183542</v>
      </c>
      <c r="N376">
        <v>12877</v>
      </c>
    </row>
    <row r="377" spans="1:14" x14ac:dyDescent="0.25">
      <c r="A377" t="s">
        <v>19</v>
      </c>
      <c r="B377" t="s">
        <v>174</v>
      </c>
      <c r="C377">
        <v>1157</v>
      </c>
      <c r="D377">
        <v>41.148000000000003</v>
      </c>
      <c r="E377">
        <v>258377</v>
      </c>
      <c r="F377">
        <v>238592</v>
      </c>
      <c r="G377">
        <v>302302</v>
      </c>
      <c r="H377">
        <v>25742</v>
      </c>
      <c r="I377">
        <v>250203</v>
      </c>
      <c r="J377">
        <v>208435</v>
      </c>
      <c r="K377">
        <v>41768</v>
      </c>
      <c r="L377">
        <v>14503</v>
      </c>
      <c r="M377">
        <v>206684</v>
      </c>
      <c r="N377">
        <v>7573</v>
      </c>
    </row>
    <row r="378" spans="1:14" x14ac:dyDescent="0.25">
      <c r="A378" t="s">
        <v>19</v>
      </c>
      <c r="B378" t="s">
        <v>175</v>
      </c>
      <c r="C378">
        <v>49982</v>
      </c>
      <c r="D378">
        <v>193.51300000000001</v>
      </c>
      <c r="E378">
        <v>454699</v>
      </c>
      <c r="F378">
        <v>423588</v>
      </c>
      <c r="G378">
        <v>452596</v>
      </c>
      <c r="H378">
        <v>83722</v>
      </c>
      <c r="I378">
        <v>438490</v>
      </c>
      <c r="J378">
        <v>299864</v>
      </c>
      <c r="K378">
        <v>138626</v>
      </c>
      <c r="L378">
        <v>34992</v>
      </c>
      <c r="M378">
        <v>381447</v>
      </c>
      <c r="N378">
        <v>29553</v>
      </c>
    </row>
    <row r="379" spans="1:14" x14ac:dyDescent="0.25">
      <c r="A379" t="s">
        <v>19</v>
      </c>
      <c r="B379" t="s">
        <v>176</v>
      </c>
      <c r="C379">
        <v>3300</v>
      </c>
      <c r="D379">
        <v>43.250999999999998</v>
      </c>
      <c r="E379">
        <v>322995</v>
      </c>
      <c r="F379">
        <v>290970</v>
      </c>
      <c r="G379">
        <v>370487</v>
      </c>
      <c r="H379">
        <v>25806</v>
      </c>
      <c r="I379">
        <v>298976</v>
      </c>
      <c r="J379">
        <v>259487</v>
      </c>
      <c r="K379">
        <v>39490</v>
      </c>
      <c r="L379">
        <v>5152</v>
      </c>
      <c r="M379">
        <v>202255</v>
      </c>
      <c r="N379">
        <v>11365</v>
      </c>
    </row>
    <row r="380" spans="1:14" x14ac:dyDescent="0.25">
      <c r="A380" t="s">
        <v>19</v>
      </c>
      <c r="B380" t="s">
        <v>177</v>
      </c>
      <c r="C380">
        <v>9925</v>
      </c>
      <c r="D380">
        <v>105.75700000000001</v>
      </c>
      <c r="E380">
        <v>369016</v>
      </c>
      <c r="F380">
        <v>334897</v>
      </c>
      <c r="G380">
        <v>395545</v>
      </c>
      <c r="H380">
        <v>60274</v>
      </c>
      <c r="I380">
        <v>346282</v>
      </c>
      <c r="J380">
        <v>256335</v>
      </c>
      <c r="K380">
        <v>89947</v>
      </c>
      <c r="L380">
        <v>16292</v>
      </c>
      <c r="M380">
        <v>261721</v>
      </c>
      <c r="N380">
        <v>16594</v>
      </c>
    </row>
    <row r="381" spans="1:14" x14ac:dyDescent="0.25">
      <c r="A381" t="s">
        <v>19</v>
      </c>
      <c r="B381" t="s">
        <v>178</v>
      </c>
      <c r="C381">
        <v>4708</v>
      </c>
      <c r="D381">
        <v>123.91500000000001</v>
      </c>
      <c r="E381">
        <v>399418</v>
      </c>
      <c r="F381">
        <v>352877</v>
      </c>
      <c r="G381">
        <v>429897</v>
      </c>
      <c r="H381">
        <v>74293</v>
      </c>
      <c r="I381">
        <v>368350</v>
      </c>
      <c r="J381">
        <v>264591</v>
      </c>
      <c r="K381">
        <v>103759</v>
      </c>
      <c r="L381">
        <v>13255</v>
      </c>
      <c r="M381">
        <v>360283</v>
      </c>
      <c r="N381">
        <v>17674</v>
      </c>
    </row>
    <row r="382" spans="1:14" x14ac:dyDescent="0.25">
      <c r="A382" t="s">
        <v>19</v>
      </c>
      <c r="B382" t="s">
        <v>179</v>
      </c>
      <c r="C382">
        <v>1142</v>
      </c>
      <c r="D382">
        <v>176.14699999999999</v>
      </c>
      <c r="E382">
        <v>1280321</v>
      </c>
      <c r="F382">
        <v>1204965</v>
      </c>
      <c r="G382">
        <v>1365582</v>
      </c>
      <c r="H382">
        <v>124560</v>
      </c>
      <c r="I382">
        <v>1246656</v>
      </c>
      <c r="J382">
        <v>1036463</v>
      </c>
      <c r="K382">
        <v>210194</v>
      </c>
      <c r="L382">
        <v>37024</v>
      </c>
      <c r="M382">
        <v>713665</v>
      </c>
      <c r="N382">
        <v>46451</v>
      </c>
    </row>
    <row r="383" spans="1:14" x14ac:dyDescent="0.25">
      <c r="A383" t="s">
        <v>19</v>
      </c>
      <c r="B383" t="s">
        <v>180</v>
      </c>
      <c r="C383">
        <v>956</v>
      </c>
      <c r="D383">
        <v>23.809000000000001</v>
      </c>
      <c r="E383">
        <v>77736</v>
      </c>
      <c r="F383">
        <v>74274</v>
      </c>
      <c r="G383">
        <v>82380</v>
      </c>
      <c r="H383">
        <v>15162</v>
      </c>
      <c r="I383">
        <v>76606</v>
      </c>
      <c r="J383">
        <v>56321</v>
      </c>
      <c r="K383">
        <v>20285</v>
      </c>
      <c r="L383">
        <v>4402</v>
      </c>
      <c r="M383">
        <v>116097</v>
      </c>
      <c r="N383">
        <v>5048</v>
      </c>
    </row>
    <row r="384" spans="1:14" x14ac:dyDescent="0.25">
      <c r="A384" t="s">
        <v>19</v>
      </c>
      <c r="B384" t="s">
        <v>181</v>
      </c>
      <c r="C384">
        <v>5293</v>
      </c>
      <c r="D384">
        <v>23.53</v>
      </c>
      <c r="E384">
        <v>47672</v>
      </c>
      <c r="F384">
        <v>42358</v>
      </c>
      <c r="G384">
        <v>47002</v>
      </c>
      <c r="H384">
        <v>8675</v>
      </c>
      <c r="I384">
        <v>43902</v>
      </c>
      <c r="J384">
        <v>30857</v>
      </c>
      <c r="K384">
        <v>13045</v>
      </c>
      <c r="L384">
        <v>3324</v>
      </c>
      <c r="M384">
        <v>35570</v>
      </c>
      <c r="N384">
        <v>2533</v>
      </c>
    </row>
    <row r="385" spans="1:14" x14ac:dyDescent="0.25">
      <c r="A385" t="s">
        <v>19</v>
      </c>
      <c r="B385" t="s">
        <v>182</v>
      </c>
      <c r="C385">
        <v>10008</v>
      </c>
      <c r="D385">
        <v>43.796999999999997</v>
      </c>
      <c r="E385">
        <v>85517</v>
      </c>
      <c r="F385">
        <v>77830</v>
      </c>
      <c r="G385">
        <v>84892</v>
      </c>
      <c r="H385">
        <v>18640</v>
      </c>
      <c r="I385">
        <v>81427</v>
      </c>
      <c r="J385">
        <v>51849</v>
      </c>
      <c r="K385">
        <v>29578</v>
      </c>
      <c r="L385">
        <v>6461</v>
      </c>
      <c r="M385">
        <v>82083</v>
      </c>
      <c r="N385">
        <v>4958</v>
      </c>
    </row>
    <row r="386" spans="1:14" x14ac:dyDescent="0.25">
      <c r="A386" s="42" t="s">
        <v>19</v>
      </c>
      <c r="B386" t="s">
        <v>183</v>
      </c>
      <c r="C386">
        <v>17908</v>
      </c>
      <c r="D386">
        <v>56.003</v>
      </c>
      <c r="E386">
        <v>146795</v>
      </c>
      <c r="F386">
        <v>123651</v>
      </c>
      <c r="G386">
        <v>145571</v>
      </c>
      <c r="H386">
        <v>28607</v>
      </c>
      <c r="I386">
        <v>130618</v>
      </c>
      <c r="J386">
        <v>85199</v>
      </c>
      <c r="K386">
        <v>45419</v>
      </c>
      <c r="L386">
        <v>10777</v>
      </c>
      <c r="M386">
        <v>133033</v>
      </c>
      <c r="N386">
        <v>11029</v>
      </c>
    </row>
    <row r="387" spans="1:14" x14ac:dyDescent="0.25">
      <c r="A387" t="s">
        <v>19</v>
      </c>
      <c r="B387" t="s">
        <v>6</v>
      </c>
      <c r="C387">
        <v>12203</v>
      </c>
      <c r="D387">
        <v>41.058</v>
      </c>
      <c r="E387">
        <v>1167792</v>
      </c>
      <c r="F387">
        <v>925371</v>
      </c>
      <c r="G387">
        <v>1495063</v>
      </c>
      <c r="H387">
        <v>34210</v>
      </c>
      <c r="I387">
        <v>938646</v>
      </c>
      <c r="J387">
        <v>741495</v>
      </c>
      <c r="K387">
        <v>197152</v>
      </c>
      <c r="L387">
        <v>40142</v>
      </c>
      <c r="M387">
        <v>2282361</v>
      </c>
      <c r="N387">
        <v>277849</v>
      </c>
    </row>
    <row r="388" spans="1:14" x14ac:dyDescent="0.25">
      <c r="A388" t="s">
        <v>19</v>
      </c>
      <c r="B388" t="s">
        <v>7</v>
      </c>
      <c r="C388">
        <v>7332</v>
      </c>
      <c r="D388">
        <v>56.088000000000001</v>
      </c>
      <c r="E388">
        <v>167879</v>
      </c>
      <c r="F388">
        <v>148956</v>
      </c>
      <c r="G388">
        <v>166199</v>
      </c>
      <c r="H388">
        <v>27809</v>
      </c>
      <c r="I388">
        <v>153053</v>
      </c>
      <c r="J388">
        <v>102002</v>
      </c>
      <c r="K388">
        <v>51051</v>
      </c>
      <c r="L388">
        <v>12423</v>
      </c>
      <c r="M388">
        <v>216515</v>
      </c>
      <c r="N388">
        <v>16066</v>
      </c>
    </row>
    <row r="389" spans="1:14" x14ac:dyDescent="0.25">
      <c r="A389" t="s">
        <v>19</v>
      </c>
      <c r="B389" t="s">
        <v>185</v>
      </c>
      <c r="C389">
        <v>791</v>
      </c>
      <c r="D389">
        <v>18.074000000000002</v>
      </c>
      <c r="E389">
        <v>51146</v>
      </c>
      <c r="F389">
        <v>50405</v>
      </c>
      <c r="G389">
        <v>50174</v>
      </c>
      <c r="H389">
        <v>11308</v>
      </c>
      <c r="I389">
        <v>50846</v>
      </c>
      <c r="J389">
        <v>31996</v>
      </c>
      <c r="K389">
        <v>18850</v>
      </c>
      <c r="L389">
        <v>2949</v>
      </c>
      <c r="M389">
        <v>109905</v>
      </c>
      <c r="N389">
        <v>7567</v>
      </c>
    </row>
    <row r="390" spans="1:14" x14ac:dyDescent="0.25">
      <c r="A390" t="s">
        <v>19</v>
      </c>
      <c r="B390" t="s">
        <v>186</v>
      </c>
      <c r="C390">
        <v>196</v>
      </c>
      <c r="D390">
        <v>1.3340000000000001</v>
      </c>
      <c r="E390">
        <v>2822</v>
      </c>
      <c r="F390">
        <v>2746</v>
      </c>
      <c r="G390">
        <v>2599</v>
      </c>
      <c r="H390">
        <v>735</v>
      </c>
      <c r="I390">
        <v>2774</v>
      </c>
      <c r="J390">
        <v>1307</v>
      </c>
      <c r="K390">
        <v>1467</v>
      </c>
      <c r="L390">
        <v>287</v>
      </c>
      <c r="M390">
        <v>5400</v>
      </c>
      <c r="N390">
        <v>484</v>
      </c>
    </row>
    <row r="391" spans="1:14" x14ac:dyDescent="0.25">
      <c r="A391" t="s">
        <v>19</v>
      </c>
      <c r="B391" t="s">
        <v>187</v>
      </c>
      <c r="C391">
        <v>6289</v>
      </c>
      <c r="D391">
        <v>35.871000000000002</v>
      </c>
      <c r="E391">
        <v>112567</v>
      </c>
      <c r="F391">
        <v>94470</v>
      </c>
      <c r="G391">
        <v>111199</v>
      </c>
      <c r="H391">
        <v>15318</v>
      </c>
      <c r="I391">
        <v>98094</v>
      </c>
      <c r="J391">
        <v>67462</v>
      </c>
      <c r="K391">
        <v>30632</v>
      </c>
      <c r="L391">
        <v>9104</v>
      </c>
      <c r="M391">
        <v>98460</v>
      </c>
      <c r="N391">
        <v>7928</v>
      </c>
    </row>
    <row r="392" spans="1:14" x14ac:dyDescent="0.25">
      <c r="A392" t="s">
        <v>19</v>
      </c>
      <c r="B392" t="s">
        <v>188</v>
      </c>
      <c r="C392">
        <v>56</v>
      </c>
      <c r="D392">
        <v>0.80900000000000005</v>
      </c>
      <c r="E392">
        <v>1344</v>
      </c>
      <c r="F392">
        <v>1334</v>
      </c>
      <c r="G392">
        <v>2227</v>
      </c>
      <c r="H392">
        <v>450</v>
      </c>
      <c r="I392">
        <v>1338</v>
      </c>
      <c r="J392">
        <v>1236</v>
      </c>
      <c r="K392">
        <v>102</v>
      </c>
      <c r="L392">
        <v>82</v>
      </c>
      <c r="M392">
        <v>2750</v>
      </c>
      <c r="N392">
        <v>87</v>
      </c>
    </row>
    <row r="393" spans="1:14" x14ac:dyDescent="0.25">
      <c r="A393" s="42" t="s">
        <v>209</v>
      </c>
      <c r="B393" t="s">
        <v>4</v>
      </c>
      <c r="C393">
        <v>479</v>
      </c>
      <c r="D393">
        <v>18.949000000000002</v>
      </c>
      <c r="E393">
        <v>287484</v>
      </c>
      <c r="F393">
        <v>69331</v>
      </c>
      <c r="G393">
        <v>416149</v>
      </c>
      <c r="H393">
        <v>13673</v>
      </c>
      <c r="I393">
        <v>71274</v>
      </c>
      <c r="J393">
        <v>37695</v>
      </c>
      <c r="K393">
        <v>33580</v>
      </c>
      <c r="L393">
        <v>15284</v>
      </c>
      <c r="M393">
        <v>137006</v>
      </c>
      <c r="N393">
        <v>7239</v>
      </c>
    </row>
    <row r="394" spans="1:14" x14ac:dyDescent="0.25">
      <c r="A394" s="42" t="s">
        <v>209</v>
      </c>
      <c r="B394" t="s">
        <v>198</v>
      </c>
      <c r="C394">
        <v>8</v>
      </c>
      <c r="D394">
        <v>7.6379999999999999</v>
      </c>
      <c r="E394">
        <v>39049</v>
      </c>
      <c r="F394">
        <v>38401</v>
      </c>
      <c r="G394">
        <v>33323</v>
      </c>
      <c r="H394">
        <v>5934</v>
      </c>
      <c r="I394">
        <v>38280</v>
      </c>
      <c r="J394">
        <v>15569</v>
      </c>
      <c r="K394">
        <v>22711</v>
      </c>
      <c r="L394">
        <v>10229</v>
      </c>
      <c r="M394">
        <v>65341</v>
      </c>
      <c r="N394">
        <v>3917</v>
      </c>
    </row>
    <row r="395" spans="1:14" x14ac:dyDescent="0.25">
      <c r="A395" s="42" t="s">
        <v>209</v>
      </c>
      <c r="B395" t="s">
        <v>201</v>
      </c>
      <c r="C395">
        <v>387</v>
      </c>
      <c r="D395">
        <v>5.5149999999999997</v>
      </c>
      <c r="E395">
        <v>26071</v>
      </c>
      <c r="F395">
        <v>23281</v>
      </c>
      <c r="G395">
        <v>24107</v>
      </c>
      <c r="H395">
        <v>3550</v>
      </c>
      <c r="I395">
        <v>24669</v>
      </c>
      <c r="J395">
        <v>15423</v>
      </c>
      <c r="K395">
        <v>9246</v>
      </c>
      <c r="L395">
        <v>3373</v>
      </c>
      <c r="M395">
        <v>36629</v>
      </c>
      <c r="N395">
        <v>2398</v>
      </c>
    </row>
    <row r="396" spans="1:14" x14ac:dyDescent="0.25">
      <c r="A396" s="42" t="s">
        <v>209</v>
      </c>
      <c r="B396" t="s">
        <v>202</v>
      </c>
      <c r="C396">
        <v>78</v>
      </c>
      <c r="D396">
        <v>1.88</v>
      </c>
      <c r="E396">
        <v>4091</v>
      </c>
      <c r="F396">
        <v>4016</v>
      </c>
      <c r="G396">
        <v>4424</v>
      </c>
      <c r="H396">
        <v>1277</v>
      </c>
      <c r="I396">
        <v>4100</v>
      </c>
      <c r="J396">
        <v>2571</v>
      </c>
      <c r="K396">
        <v>1529</v>
      </c>
      <c r="L396">
        <v>145</v>
      </c>
      <c r="M396">
        <v>4058</v>
      </c>
      <c r="N396">
        <v>203</v>
      </c>
    </row>
    <row r="397" spans="1:14" x14ac:dyDescent="0.25">
      <c r="A397" s="42" t="s">
        <v>209</v>
      </c>
      <c r="B397" t="s">
        <v>5</v>
      </c>
      <c r="C397">
        <v>184572</v>
      </c>
      <c r="D397">
        <v>1286.8019999999999</v>
      </c>
      <c r="E397">
        <v>5928289</v>
      </c>
      <c r="F397">
        <v>5356083</v>
      </c>
      <c r="G397">
        <v>6267493</v>
      </c>
      <c r="H397">
        <v>733444</v>
      </c>
      <c r="I397">
        <v>5565553</v>
      </c>
      <c r="J397">
        <v>4311478</v>
      </c>
      <c r="K397">
        <v>1254076</v>
      </c>
      <c r="L397">
        <v>270276</v>
      </c>
      <c r="M397">
        <v>4237960</v>
      </c>
      <c r="N397">
        <v>265245</v>
      </c>
    </row>
    <row r="398" spans="1:14" x14ac:dyDescent="0.25">
      <c r="A398" s="42" t="s">
        <v>209</v>
      </c>
      <c r="B398" t="s">
        <v>160</v>
      </c>
      <c r="C398">
        <v>9890</v>
      </c>
      <c r="D398">
        <v>98.281000000000006</v>
      </c>
      <c r="E398">
        <v>421651</v>
      </c>
      <c r="F398">
        <v>339150</v>
      </c>
      <c r="G398">
        <v>431417</v>
      </c>
      <c r="H398">
        <v>45818</v>
      </c>
      <c r="I398">
        <v>363215</v>
      </c>
      <c r="J398">
        <v>287986</v>
      </c>
      <c r="K398">
        <v>75229</v>
      </c>
      <c r="L398">
        <v>14761</v>
      </c>
      <c r="M398">
        <v>265565</v>
      </c>
      <c r="N398">
        <v>16630</v>
      </c>
    </row>
    <row r="399" spans="1:14" x14ac:dyDescent="0.25">
      <c r="A399" s="42" t="s">
        <v>209</v>
      </c>
      <c r="B399" t="s">
        <v>161</v>
      </c>
      <c r="C399">
        <v>3137</v>
      </c>
      <c r="D399">
        <v>17.991</v>
      </c>
      <c r="E399">
        <v>85865</v>
      </c>
      <c r="F399">
        <v>72632</v>
      </c>
      <c r="G399">
        <v>92287</v>
      </c>
      <c r="H399">
        <v>10923</v>
      </c>
      <c r="I399">
        <v>77621</v>
      </c>
      <c r="J399">
        <v>51619</v>
      </c>
      <c r="K399">
        <v>26002</v>
      </c>
      <c r="L399">
        <v>5946</v>
      </c>
      <c r="M399">
        <v>111365</v>
      </c>
      <c r="N399">
        <v>5582</v>
      </c>
    </row>
    <row r="400" spans="1:14" x14ac:dyDescent="0.25">
      <c r="A400" s="42" t="s">
        <v>209</v>
      </c>
      <c r="B400" t="s">
        <v>163</v>
      </c>
      <c r="C400">
        <v>2150</v>
      </c>
      <c r="D400">
        <v>22.739000000000001</v>
      </c>
      <c r="E400">
        <v>64577</v>
      </c>
      <c r="F400">
        <v>57981</v>
      </c>
      <c r="G400">
        <v>67966</v>
      </c>
      <c r="H400">
        <v>10833</v>
      </c>
      <c r="I400">
        <v>59678</v>
      </c>
      <c r="J400">
        <v>44388</v>
      </c>
      <c r="K400">
        <v>15290</v>
      </c>
      <c r="L400">
        <v>2422</v>
      </c>
      <c r="M400">
        <v>64451</v>
      </c>
      <c r="N400">
        <v>2110</v>
      </c>
    </row>
    <row r="401" spans="1:14" x14ac:dyDescent="0.25">
      <c r="A401" s="42" t="s">
        <v>209</v>
      </c>
      <c r="B401" t="s">
        <v>164</v>
      </c>
      <c r="C401">
        <v>16161</v>
      </c>
      <c r="D401">
        <v>25.731999999999999</v>
      </c>
      <c r="E401">
        <v>24821</v>
      </c>
      <c r="F401">
        <v>19952</v>
      </c>
      <c r="G401">
        <v>23295</v>
      </c>
      <c r="H401">
        <v>5102</v>
      </c>
      <c r="I401">
        <v>21897</v>
      </c>
      <c r="J401">
        <v>13108</v>
      </c>
      <c r="K401">
        <v>8789</v>
      </c>
      <c r="L401">
        <v>2622</v>
      </c>
      <c r="M401">
        <v>18176</v>
      </c>
      <c r="N401">
        <v>531</v>
      </c>
    </row>
    <row r="402" spans="1:14" x14ac:dyDescent="0.25">
      <c r="A402" s="42" t="s">
        <v>209</v>
      </c>
      <c r="B402" t="s">
        <v>165</v>
      </c>
      <c r="C402">
        <v>534</v>
      </c>
      <c r="D402">
        <v>3.8109999999999999</v>
      </c>
      <c r="E402">
        <v>5321</v>
      </c>
      <c r="F402">
        <v>4848</v>
      </c>
      <c r="G402">
        <v>5474</v>
      </c>
      <c r="H402">
        <v>1473</v>
      </c>
      <c r="I402">
        <v>5125</v>
      </c>
      <c r="J402">
        <v>3213</v>
      </c>
      <c r="K402">
        <v>1912</v>
      </c>
      <c r="L402">
        <v>169</v>
      </c>
      <c r="M402">
        <v>5398</v>
      </c>
      <c r="N402">
        <v>367</v>
      </c>
    </row>
    <row r="403" spans="1:14" x14ac:dyDescent="0.25">
      <c r="A403" s="42" t="s">
        <v>209</v>
      </c>
      <c r="B403" t="s">
        <v>166</v>
      </c>
      <c r="C403">
        <v>23503</v>
      </c>
      <c r="D403">
        <v>48.552</v>
      </c>
      <c r="E403">
        <v>138169</v>
      </c>
      <c r="F403">
        <v>127683</v>
      </c>
      <c r="G403">
        <v>131886</v>
      </c>
      <c r="H403">
        <v>15143</v>
      </c>
      <c r="I403">
        <v>131074</v>
      </c>
      <c r="J403">
        <v>94215</v>
      </c>
      <c r="K403">
        <v>36859</v>
      </c>
      <c r="L403">
        <v>14454</v>
      </c>
      <c r="M403">
        <v>96126</v>
      </c>
      <c r="N403">
        <v>6945</v>
      </c>
    </row>
    <row r="404" spans="1:14" x14ac:dyDescent="0.25">
      <c r="A404" s="42" t="s">
        <v>209</v>
      </c>
      <c r="B404" t="s">
        <v>167</v>
      </c>
      <c r="C404">
        <v>1126</v>
      </c>
      <c r="D404">
        <v>21.728000000000002</v>
      </c>
      <c r="E404">
        <v>122966</v>
      </c>
      <c r="F404">
        <v>115548</v>
      </c>
      <c r="G404">
        <v>123753</v>
      </c>
      <c r="H404">
        <v>13388</v>
      </c>
      <c r="I404">
        <v>120163</v>
      </c>
      <c r="J404">
        <v>91700</v>
      </c>
      <c r="K404">
        <v>28463</v>
      </c>
      <c r="L404">
        <v>8594</v>
      </c>
      <c r="M404">
        <v>103237</v>
      </c>
      <c r="N404">
        <v>7032</v>
      </c>
    </row>
    <row r="405" spans="1:14" x14ac:dyDescent="0.25">
      <c r="A405" s="42" t="s">
        <v>209</v>
      </c>
      <c r="B405" t="s">
        <v>168</v>
      </c>
      <c r="C405">
        <v>9430</v>
      </c>
      <c r="D405">
        <v>23.193000000000001</v>
      </c>
      <c r="E405">
        <v>51684</v>
      </c>
      <c r="F405">
        <v>47347</v>
      </c>
      <c r="G405">
        <v>53839</v>
      </c>
      <c r="H405">
        <v>8314</v>
      </c>
      <c r="I405">
        <v>48906</v>
      </c>
      <c r="J405">
        <v>34242</v>
      </c>
      <c r="K405">
        <v>14664</v>
      </c>
      <c r="L405">
        <v>4536</v>
      </c>
      <c r="M405">
        <v>45281</v>
      </c>
      <c r="N405">
        <v>2914</v>
      </c>
    </row>
    <row r="406" spans="1:14" x14ac:dyDescent="0.25">
      <c r="A406" s="42" t="s">
        <v>209</v>
      </c>
      <c r="B406" t="s">
        <v>170</v>
      </c>
      <c r="C406">
        <v>1874</v>
      </c>
      <c r="D406">
        <v>32.19</v>
      </c>
      <c r="E406">
        <v>439029</v>
      </c>
      <c r="F406">
        <v>409338</v>
      </c>
      <c r="G406">
        <v>442893</v>
      </c>
      <c r="H406">
        <v>22998</v>
      </c>
      <c r="I406">
        <v>405749</v>
      </c>
      <c r="J406">
        <v>318416</v>
      </c>
      <c r="K406">
        <v>87333</v>
      </c>
      <c r="L406">
        <v>36379</v>
      </c>
      <c r="M406">
        <v>279266</v>
      </c>
      <c r="N406">
        <v>15785</v>
      </c>
    </row>
    <row r="407" spans="1:14" x14ac:dyDescent="0.25">
      <c r="A407" s="42" t="s">
        <v>209</v>
      </c>
      <c r="B407" t="s">
        <v>171</v>
      </c>
      <c r="C407">
        <v>90</v>
      </c>
      <c r="D407">
        <v>11.228999999999999</v>
      </c>
      <c r="E407">
        <v>63484</v>
      </c>
      <c r="F407">
        <v>45464</v>
      </c>
      <c r="G407">
        <v>64718</v>
      </c>
      <c r="H407">
        <v>8293</v>
      </c>
      <c r="I407">
        <v>51716</v>
      </c>
      <c r="J407">
        <v>31561</v>
      </c>
      <c r="K407">
        <v>20155</v>
      </c>
      <c r="L407">
        <v>5524</v>
      </c>
      <c r="M407">
        <v>72721</v>
      </c>
      <c r="N407">
        <v>2858</v>
      </c>
    </row>
    <row r="408" spans="1:14" x14ac:dyDescent="0.25">
      <c r="A408" s="42" t="s">
        <v>209</v>
      </c>
      <c r="B408" t="s">
        <v>172</v>
      </c>
      <c r="C408">
        <v>3732</v>
      </c>
      <c r="D408">
        <v>85.650999999999996</v>
      </c>
      <c r="E408">
        <v>376625</v>
      </c>
      <c r="F408">
        <v>323408</v>
      </c>
      <c r="G408">
        <v>411135</v>
      </c>
      <c r="H408">
        <v>51308</v>
      </c>
      <c r="I408">
        <v>336598</v>
      </c>
      <c r="J408">
        <v>248609</v>
      </c>
      <c r="K408">
        <v>87990</v>
      </c>
      <c r="L408">
        <v>20453</v>
      </c>
      <c r="M408">
        <v>277201</v>
      </c>
      <c r="N408">
        <v>19022</v>
      </c>
    </row>
    <row r="409" spans="1:14" x14ac:dyDescent="0.25">
      <c r="A409" s="42" t="s">
        <v>209</v>
      </c>
      <c r="B409" t="s">
        <v>173</v>
      </c>
      <c r="C409">
        <v>6086</v>
      </c>
      <c r="D409">
        <v>56.286999999999999</v>
      </c>
      <c r="E409">
        <v>216595</v>
      </c>
      <c r="F409">
        <v>201688</v>
      </c>
      <c r="G409">
        <v>218320</v>
      </c>
      <c r="H409">
        <v>34735</v>
      </c>
      <c r="I409">
        <v>211334</v>
      </c>
      <c r="J409">
        <v>142654</v>
      </c>
      <c r="K409">
        <v>68680</v>
      </c>
      <c r="L409">
        <v>17609</v>
      </c>
      <c r="M409">
        <v>198632</v>
      </c>
      <c r="N409">
        <v>14049</v>
      </c>
    </row>
    <row r="410" spans="1:14" x14ac:dyDescent="0.25">
      <c r="A410" s="42" t="s">
        <v>209</v>
      </c>
      <c r="B410" t="s">
        <v>174</v>
      </c>
      <c r="C410">
        <v>1237</v>
      </c>
      <c r="D410">
        <v>41.893999999999998</v>
      </c>
      <c r="E410">
        <v>295454</v>
      </c>
      <c r="F410">
        <v>267885</v>
      </c>
      <c r="G410">
        <v>351280</v>
      </c>
      <c r="H410">
        <v>27630</v>
      </c>
      <c r="I410">
        <v>276199</v>
      </c>
      <c r="J410">
        <v>239894</v>
      </c>
      <c r="K410">
        <v>36305</v>
      </c>
      <c r="L410">
        <v>4659</v>
      </c>
      <c r="M410">
        <v>207277</v>
      </c>
      <c r="N410">
        <v>8910</v>
      </c>
    </row>
    <row r="411" spans="1:14" x14ac:dyDescent="0.25">
      <c r="A411" s="42" t="s">
        <v>209</v>
      </c>
      <c r="B411" t="s">
        <v>175</v>
      </c>
      <c r="C411">
        <v>51638</v>
      </c>
      <c r="D411">
        <v>197.71899999999999</v>
      </c>
      <c r="E411">
        <v>532969</v>
      </c>
      <c r="F411">
        <v>495372</v>
      </c>
      <c r="G411">
        <v>533083</v>
      </c>
      <c r="H411">
        <v>91001</v>
      </c>
      <c r="I411">
        <v>514110</v>
      </c>
      <c r="J411">
        <v>357630</v>
      </c>
      <c r="K411">
        <v>156480</v>
      </c>
      <c r="L411">
        <v>39972</v>
      </c>
      <c r="M411">
        <v>420848</v>
      </c>
      <c r="N411">
        <v>32786</v>
      </c>
    </row>
    <row r="412" spans="1:14" x14ac:dyDescent="0.25">
      <c r="A412" s="42" t="s">
        <v>209</v>
      </c>
      <c r="B412" t="s">
        <v>176</v>
      </c>
      <c r="C412">
        <v>3362</v>
      </c>
      <c r="D412">
        <v>45.054000000000002</v>
      </c>
      <c r="E412">
        <v>342133</v>
      </c>
      <c r="F412">
        <v>322837</v>
      </c>
      <c r="G412">
        <v>375572</v>
      </c>
      <c r="H412">
        <v>28710</v>
      </c>
      <c r="I412">
        <v>327075</v>
      </c>
      <c r="J412">
        <v>279715</v>
      </c>
      <c r="K412">
        <v>47360</v>
      </c>
      <c r="L412">
        <v>6828</v>
      </c>
      <c r="M412">
        <v>217207</v>
      </c>
      <c r="N412">
        <v>7485</v>
      </c>
    </row>
    <row r="413" spans="1:14" x14ac:dyDescent="0.25">
      <c r="A413" s="42" t="s">
        <v>209</v>
      </c>
      <c r="B413" t="s">
        <v>177</v>
      </c>
      <c r="C413">
        <v>9389</v>
      </c>
      <c r="D413">
        <v>106.76</v>
      </c>
      <c r="E413">
        <v>417554</v>
      </c>
      <c r="F413">
        <v>379243</v>
      </c>
      <c r="G413">
        <v>447366</v>
      </c>
      <c r="H413">
        <v>65834</v>
      </c>
      <c r="I413">
        <v>391436</v>
      </c>
      <c r="J413">
        <v>294044</v>
      </c>
      <c r="K413">
        <v>97392</v>
      </c>
      <c r="L413">
        <v>12847</v>
      </c>
      <c r="M413">
        <v>284585</v>
      </c>
      <c r="N413">
        <v>18046</v>
      </c>
    </row>
    <row r="414" spans="1:14" x14ac:dyDescent="0.25">
      <c r="A414" s="42" t="s">
        <v>209</v>
      </c>
      <c r="B414" t="s">
        <v>178</v>
      </c>
      <c r="C414">
        <v>4603</v>
      </c>
      <c r="D414">
        <v>123.33799999999999</v>
      </c>
      <c r="E414">
        <v>452421</v>
      </c>
      <c r="F414">
        <v>403868</v>
      </c>
      <c r="G414">
        <v>492420</v>
      </c>
      <c r="H414">
        <v>79946</v>
      </c>
      <c r="I414">
        <v>420760</v>
      </c>
      <c r="J414">
        <v>312696</v>
      </c>
      <c r="K414">
        <v>108064</v>
      </c>
      <c r="L414">
        <v>5306</v>
      </c>
      <c r="M414">
        <v>383652</v>
      </c>
      <c r="N414">
        <v>17459</v>
      </c>
    </row>
    <row r="415" spans="1:14" x14ac:dyDescent="0.25">
      <c r="A415" s="42" t="s">
        <v>209</v>
      </c>
      <c r="B415" t="s">
        <v>179</v>
      </c>
      <c r="C415">
        <v>1176</v>
      </c>
      <c r="D415">
        <v>172.06399999999999</v>
      </c>
      <c r="E415">
        <v>1430552</v>
      </c>
      <c r="F415">
        <v>1348696</v>
      </c>
      <c r="G415">
        <v>1548108</v>
      </c>
      <c r="H415">
        <v>131734</v>
      </c>
      <c r="I415">
        <v>1394282</v>
      </c>
      <c r="J415">
        <v>1186268</v>
      </c>
      <c r="K415">
        <v>208014</v>
      </c>
      <c r="L415">
        <v>31167</v>
      </c>
      <c r="M415">
        <v>750116</v>
      </c>
      <c r="N415">
        <v>64824</v>
      </c>
    </row>
    <row r="416" spans="1:14" x14ac:dyDescent="0.25">
      <c r="A416" s="42" t="s">
        <v>209</v>
      </c>
      <c r="B416" t="s">
        <v>180</v>
      </c>
      <c r="C416">
        <v>1035</v>
      </c>
      <c r="D416">
        <v>24.797000000000001</v>
      </c>
      <c r="E416">
        <v>99519</v>
      </c>
      <c r="F416">
        <v>84950</v>
      </c>
      <c r="G416">
        <v>109745</v>
      </c>
      <c r="H416">
        <v>17113</v>
      </c>
      <c r="I416">
        <v>96753</v>
      </c>
      <c r="J416">
        <v>71629</v>
      </c>
      <c r="K416">
        <v>25124</v>
      </c>
      <c r="L416">
        <v>10305</v>
      </c>
      <c r="M416">
        <v>147661</v>
      </c>
      <c r="N416">
        <v>5075</v>
      </c>
    </row>
    <row r="417" spans="1:14" x14ac:dyDescent="0.25">
      <c r="A417" s="42" t="s">
        <v>209</v>
      </c>
      <c r="B417" t="s">
        <v>181</v>
      </c>
      <c r="C417">
        <v>5045</v>
      </c>
      <c r="D417">
        <v>22.908000000000001</v>
      </c>
      <c r="E417">
        <v>53289</v>
      </c>
      <c r="F417">
        <v>47184</v>
      </c>
      <c r="G417">
        <v>53007</v>
      </c>
      <c r="H417">
        <v>9302</v>
      </c>
      <c r="I417">
        <v>48276</v>
      </c>
      <c r="J417">
        <v>33861</v>
      </c>
      <c r="K417">
        <v>14415</v>
      </c>
      <c r="L417">
        <v>2700</v>
      </c>
      <c r="M417">
        <v>36545</v>
      </c>
      <c r="N417">
        <v>2323</v>
      </c>
    </row>
    <row r="418" spans="1:14" x14ac:dyDescent="0.25">
      <c r="A418" s="42" t="s">
        <v>209</v>
      </c>
      <c r="B418" t="s">
        <v>182</v>
      </c>
      <c r="C418">
        <v>10258</v>
      </c>
      <c r="D418">
        <v>44.427999999999997</v>
      </c>
      <c r="E418">
        <v>93020</v>
      </c>
      <c r="F418">
        <v>84351</v>
      </c>
      <c r="G418">
        <v>93464</v>
      </c>
      <c r="H418">
        <v>20339</v>
      </c>
      <c r="I418">
        <v>89227</v>
      </c>
      <c r="J418">
        <v>58092</v>
      </c>
      <c r="K418">
        <v>31135</v>
      </c>
      <c r="L418">
        <v>6492</v>
      </c>
      <c r="M418">
        <v>90443</v>
      </c>
      <c r="N418">
        <v>7156</v>
      </c>
    </row>
    <row r="419" spans="1:14" x14ac:dyDescent="0.25">
      <c r="A419" s="42" t="s">
        <v>209</v>
      </c>
      <c r="B419" t="s">
        <v>183</v>
      </c>
      <c r="C419">
        <v>19082</v>
      </c>
      <c r="D419">
        <v>58.427999999999997</v>
      </c>
      <c r="E419">
        <v>170507</v>
      </c>
      <c r="F419">
        <v>142838</v>
      </c>
      <c r="G419">
        <v>168910</v>
      </c>
      <c r="H419">
        <v>31430</v>
      </c>
      <c r="I419">
        <v>151737</v>
      </c>
      <c r="J419">
        <v>101094</v>
      </c>
      <c r="K419">
        <v>50643</v>
      </c>
      <c r="L419">
        <v>12631</v>
      </c>
      <c r="M419">
        <v>140167</v>
      </c>
      <c r="N419">
        <v>6282</v>
      </c>
    </row>
    <row r="420" spans="1:14" x14ac:dyDescent="0.25">
      <c r="A420" s="42" t="s">
        <v>209</v>
      </c>
      <c r="B420" t="s">
        <v>6</v>
      </c>
      <c r="C420">
        <v>12739</v>
      </c>
      <c r="D420">
        <v>41.198</v>
      </c>
      <c r="E420">
        <v>2469139</v>
      </c>
      <c r="F420">
        <v>2021977</v>
      </c>
      <c r="G420">
        <v>2660632</v>
      </c>
      <c r="H420">
        <v>38695</v>
      </c>
      <c r="I420">
        <v>2048961</v>
      </c>
      <c r="J420">
        <v>1749740</v>
      </c>
      <c r="K420">
        <v>299221</v>
      </c>
      <c r="L420">
        <v>160453</v>
      </c>
      <c r="M420">
        <v>2738136</v>
      </c>
      <c r="N420">
        <v>253386</v>
      </c>
    </row>
    <row r="421" spans="1:14" x14ac:dyDescent="0.25">
      <c r="A421" s="42" t="s">
        <v>209</v>
      </c>
      <c r="B421" t="s">
        <v>7</v>
      </c>
      <c r="C421">
        <v>7116</v>
      </c>
      <c r="D421">
        <v>55.908999999999999</v>
      </c>
      <c r="E421">
        <v>173877</v>
      </c>
      <c r="F421">
        <v>157649</v>
      </c>
      <c r="G421">
        <v>173991</v>
      </c>
      <c r="H421">
        <v>30086</v>
      </c>
      <c r="I421">
        <v>161301</v>
      </c>
      <c r="J421">
        <v>108799</v>
      </c>
      <c r="K421">
        <v>52502</v>
      </c>
      <c r="L421">
        <v>10654</v>
      </c>
      <c r="M421">
        <v>225053</v>
      </c>
      <c r="N421">
        <v>18718</v>
      </c>
    </row>
    <row r="422" spans="1:14" x14ac:dyDescent="0.25">
      <c r="A422" s="42" t="s">
        <v>209</v>
      </c>
      <c r="B422" t="s">
        <v>185</v>
      </c>
      <c r="C422">
        <v>836</v>
      </c>
      <c r="D422">
        <v>18.244</v>
      </c>
      <c r="E422">
        <v>53980</v>
      </c>
      <c r="F422">
        <v>53508</v>
      </c>
      <c r="G422">
        <v>53790</v>
      </c>
      <c r="H422">
        <v>12228</v>
      </c>
      <c r="I422">
        <v>53878</v>
      </c>
      <c r="J422">
        <v>34585</v>
      </c>
      <c r="K422">
        <v>19293</v>
      </c>
      <c r="L422">
        <v>2715</v>
      </c>
      <c r="M422">
        <v>112961</v>
      </c>
      <c r="N422">
        <v>8459</v>
      </c>
    </row>
    <row r="423" spans="1:14" x14ac:dyDescent="0.25">
      <c r="A423" s="42" t="s">
        <v>209</v>
      </c>
      <c r="B423" t="s">
        <v>186</v>
      </c>
      <c r="C423">
        <v>200</v>
      </c>
      <c r="D423">
        <v>1.359</v>
      </c>
      <c r="E423">
        <v>3221</v>
      </c>
      <c r="F423">
        <v>3160</v>
      </c>
      <c r="G423">
        <v>3021</v>
      </c>
      <c r="H423">
        <v>847</v>
      </c>
      <c r="I423">
        <v>3187</v>
      </c>
      <c r="J423">
        <v>1552</v>
      </c>
      <c r="K423">
        <v>1634</v>
      </c>
      <c r="L423">
        <v>291</v>
      </c>
      <c r="M423">
        <v>6795</v>
      </c>
      <c r="N423">
        <v>439</v>
      </c>
    </row>
    <row r="424" spans="1:14" x14ac:dyDescent="0.25">
      <c r="A424" s="42" t="s">
        <v>209</v>
      </c>
      <c r="B424" t="s">
        <v>187</v>
      </c>
      <c r="C424">
        <v>6032</v>
      </c>
      <c r="D424">
        <v>35.9</v>
      </c>
      <c r="E424">
        <v>115264</v>
      </c>
      <c r="F424">
        <v>99575</v>
      </c>
      <c r="G424">
        <v>115814</v>
      </c>
      <c r="H424">
        <v>16784</v>
      </c>
      <c r="I424">
        <v>102813</v>
      </c>
      <c r="J424">
        <v>71624</v>
      </c>
      <c r="K424">
        <v>31189</v>
      </c>
      <c r="L424">
        <v>7529</v>
      </c>
      <c r="M424">
        <v>104450</v>
      </c>
      <c r="N424">
        <v>9730</v>
      </c>
    </row>
    <row r="425" spans="1:14" x14ac:dyDescent="0.25">
      <c r="A425" s="42" t="s">
        <v>209</v>
      </c>
      <c r="B425" t="s">
        <v>188</v>
      </c>
      <c r="C425">
        <v>48</v>
      </c>
      <c r="D425">
        <v>0.40600000000000003</v>
      </c>
      <c r="E425">
        <v>1413</v>
      </c>
      <c r="F425">
        <v>1405</v>
      </c>
      <c r="G425">
        <v>1366</v>
      </c>
      <c r="H425">
        <v>227</v>
      </c>
      <c r="I425">
        <v>1424</v>
      </c>
      <c r="J425">
        <v>1038</v>
      </c>
      <c r="K425">
        <v>386</v>
      </c>
      <c r="L425">
        <v>119</v>
      </c>
      <c r="M425">
        <v>847</v>
      </c>
      <c r="N425">
        <v>90</v>
      </c>
    </row>
    <row r="426" spans="1:14" x14ac:dyDescent="0.25">
      <c r="A426" s="42" t="s">
        <v>210</v>
      </c>
      <c r="B426" t="s">
        <v>4</v>
      </c>
      <c r="C426">
        <v>504</v>
      </c>
      <c r="D426">
        <v>18.84</v>
      </c>
      <c r="E426">
        <v>132009</v>
      </c>
      <c r="F426">
        <v>76653</v>
      </c>
      <c r="G426">
        <v>136032</v>
      </c>
      <c r="H426">
        <v>14899</v>
      </c>
      <c r="I426">
        <v>79158</v>
      </c>
      <c r="J426">
        <v>42186</v>
      </c>
      <c r="K426">
        <v>36971</v>
      </c>
      <c r="L426">
        <v>13038</v>
      </c>
      <c r="M426">
        <v>135697</v>
      </c>
      <c r="N426">
        <v>11381</v>
      </c>
    </row>
    <row r="427" spans="1:14" x14ac:dyDescent="0.25">
      <c r="A427" s="42" t="s">
        <v>210</v>
      </c>
      <c r="B427" t="s">
        <v>198</v>
      </c>
      <c r="C427">
        <v>12</v>
      </c>
      <c r="D427">
        <v>7.5780000000000003</v>
      </c>
      <c r="E427">
        <v>44964</v>
      </c>
      <c r="F427">
        <v>44207</v>
      </c>
      <c r="G427">
        <v>43454</v>
      </c>
      <c r="H427">
        <v>6349</v>
      </c>
      <c r="I427">
        <v>45502</v>
      </c>
      <c r="J427">
        <v>21197</v>
      </c>
      <c r="K427">
        <v>24305</v>
      </c>
      <c r="L427">
        <v>7185</v>
      </c>
      <c r="M427">
        <v>67429</v>
      </c>
      <c r="N427">
        <v>7979</v>
      </c>
    </row>
    <row r="428" spans="1:14" x14ac:dyDescent="0.25">
      <c r="A428" s="42" t="s">
        <v>210</v>
      </c>
      <c r="B428" t="s">
        <v>201</v>
      </c>
      <c r="C428">
        <v>408</v>
      </c>
      <c r="D428">
        <v>5.4409999999999998</v>
      </c>
      <c r="E428">
        <v>26365</v>
      </c>
      <c r="F428">
        <v>23452</v>
      </c>
      <c r="G428">
        <v>23881</v>
      </c>
      <c r="H428">
        <v>3812</v>
      </c>
      <c r="I428">
        <v>24222</v>
      </c>
      <c r="J428">
        <v>13875</v>
      </c>
      <c r="K428">
        <v>10346</v>
      </c>
      <c r="L428">
        <v>4096</v>
      </c>
      <c r="M428">
        <v>36901</v>
      </c>
      <c r="N428">
        <v>2179</v>
      </c>
    </row>
    <row r="429" spans="1:14" x14ac:dyDescent="0.25">
      <c r="A429" s="42" t="s">
        <v>210</v>
      </c>
      <c r="B429" t="s">
        <v>202</v>
      </c>
      <c r="C429">
        <v>77</v>
      </c>
      <c r="D429">
        <v>1.9259999999999999</v>
      </c>
      <c r="E429">
        <v>5076</v>
      </c>
      <c r="F429">
        <v>4955</v>
      </c>
      <c r="G429">
        <v>5401</v>
      </c>
      <c r="H429">
        <v>1468</v>
      </c>
      <c r="I429">
        <v>4928</v>
      </c>
      <c r="J429">
        <v>2878</v>
      </c>
      <c r="K429">
        <v>2050</v>
      </c>
      <c r="L429">
        <v>379</v>
      </c>
      <c r="M429">
        <v>5006</v>
      </c>
      <c r="N429">
        <v>361</v>
      </c>
    </row>
    <row r="430" spans="1:14" x14ac:dyDescent="0.25">
      <c r="A430" s="42" t="s">
        <v>210</v>
      </c>
      <c r="B430" t="s">
        <v>5</v>
      </c>
      <c r="C430">
        <v>189478</v>
      </c>
      <c r="D430">
        <v>1273.203</v>
      </c>
      <c r="E430">
        <v>6086953</v>
      </c>
      <c r="F430">
        <v>5516337</v>
      </c>
      <c r="G430">
        <v>6426993</v>
      </c>
      <c r="H430">
        <v>786146</v>
      </c>
      <c r="I430">
        <v>5671426</v>
      </c>
      <c r="J430">
        <v>4336961</v>
      </c>
      <c r="K430">
        <v>1334466</v>
      </c>
      <c r="L430">
        <v>265247</v>
      </c>
      <c r="M430">
        <v>4359548</v>
      </c>
      <c r="N430">
        <v>301589</v>
      </c>
    </row>
    <row r="431" spans="1:14" x14ac:dyDescent="0.25">
      <c r="A431" s="42" t="s">
        <v>210</v>
      </c>
      <c r="B431" t="s">
        <v>160</v>
      </c>
      <c r="C431">
        <v>10238</v>
      </c>
      <c r="D431">
        <v>98.912999999999997</v>
      </c>
      <c r="E431">
        <v>438174</v>
      </c>
      <c r="F431">
        <v>356057</v>
      </c>
      <c r="G431">
        <v>442367</v>
      </c>
      <c r="H431">
        <v>49426</v>
      </c>
      <c r="I431">
        <v>379977</v>
      </c>
      <c r="J431">
        <v>293541</v>
      </c>
      <c r="K431">
        <v>86436</v>
      </c>
      <c r="L431">
        <v>16691</v>
      </c>
      <c r="M431">
        <v>268564</v>
      </c>
      <c r="N431">
        <v>18621</v>
      </c>
    </row>
    <row r="432" spans="1:14" x14ac:dyDescent="0.25">
      <c r="A432" s="42" t="s">
        <v>210</v>
      </c>
      <c r="B432" t="s">
        <v>161</v>
      </c>
      <c r="C432">
        <v>3308</v>
      </c>
      <c r="D432">
        <v>18.222000000000001</v>
      </c>
      <c r="E432">
        <v>95551</v>
      </c>
      <c r="F432">
        <v>80867</v>
      </c>
      <c r="G432">
        <v>103157</v>
      </c>
      <c r="H432">
        <v>11896</v>
      </c>
      <c r="I432">
        <v>85968</v>
      </c>
      <c r="J432">
        <v>57198</v>
      </c>
      <c r="K432">
        <v>28770</v>
      </c>
      <c r="L432">
        <v>10272</v>
      </c>
      <c r="M432">
        <v>120517</v>
      </c>
      <c r="N432">
        <v>5640</v>
      </c>
    </row>
    <row r="433" spans="1:14" x14ac:dyDescent="0.25">
      <c r="A433" s="42" t="s">
        <v>210</v>
      </c>
      <c r="B433" t="s">
        <v>163</v>
      </c>
      <c r="C433">
        <v>2106</v>
      </c>
      <c r="D433">
        <v>21.837</v>
      </c>
      <c r="E433">
        <v>59090</v>
      </c>
      <c r="F433">
        <v>54237</v>
      </c>
      <c r="G433">
        <v>61731</v>
      </c>
      <c r="H433">
        <v>11385</v>
      </c>
      <c r="I433">
        <v>54760</v>
      </c>
      <c r="J433">
        <v>38706</v>
      </c>
      <c r="K433">
        <v>16055</v>
      </c>
      <c r="L433">
        <v>1850</v>
      </c>
      <c r="M433">
        <v>64665</v>
      </c>
      <c r="N433">
        <v>3250</v>
      </c>
    </row>
    <row r="434" spans="1:14" x14ac:dyDescent="0.25">
      <c r="A434" s="42" t="s">
        <v>210</v>
      </c>
      <c r="B434" t="s">
        <v>164</v>
      </c>
      <c r="C434">
        <v>16574</v>
      </c>
      <c r="D434">
        <v>25.780999999999999</v>
      </c>
      <c r="E434">
        <v>25706</v>
      </c>
      <c r="F434">
        <v>20661</v>
      </c>
      <c r="G434">
        <v>24174</v>
      </c>
      <c r="H434">
        <v>5386</v>
      </c>
      <c r="I434">
        <v>22567</v>
      </c>
      <c r="J434">
        <v>13345</v>
      </c>
      <c r="K434">
        <v>9221</v>
      </c>
      <c r="L434">
        <v>2879</v>
      </c>
      <c r="M434">
        <v>19206</v>
      </c>
      <c r="N434">
        <v>1171</v>
      </c>
    </row>
    <row r="435" spans="1:14" x14ac:dyDescent="0.25">
      <c r="A435" s="42" t="s">
        <v>210</v>
      </c>
      <c r="B435" t="s">
        <v>165</v>
      </c>
      <c r="C435">
        <v>511</v>
      </c>
      <c r="D435">
        <v>3.5840000000000001</v>
      </c>
      <c r="E435">
        <v>5936</v>
      </c>
      <c r="F435">
        <v>5503</v>
      </c>
      <c r="G435">
        <v>5958</v>
      </c>
      <c r="H435">
        <v>1526</v>
      </c>
      <c r="I435">
        <v>5810</v>
      </c>
      <c r="J435">
        <v>3602</v>
      </c>
      <c r="K435">
        <v>2208</v>
      </c>
      <c r="L435">
        <v>305</v>
      </c>
      <c r="M435">
        <v>5691</v>
      </c>
      <c r="N435">
        <v>637</v>
      </c>
    </row>
    <row r="436" spans="1:14" x14ac:dyDescent="0.25">
      <c r="A436" s="42" t="s">
        <v>210</v>
      </c>
      <c r="B436" t="s">
        <v>166</v>
      </c>
      <c r="C436">
        <v>24752</v>
      </c>
      <c r="D436">
        <v>48.795999999999999</v>
      </c>
      <c r="E436">
        <v>115042</v>
      </c>
      <c r="F436">
        <v>106129</v>
      </c>
      <c r="G436">
        <v>114293</v>
      </c>
      <c r="H436">
        <v>14960</v>
      </c>
      <c r="I436">
        <v>107885</v>
      </c>
      <c r="J436">
        <v>80175</v>
      </c>
      <c r="K436">
        <v>27709</v>
      </c>
      <c r="L436">
        <v>6907</v>
      </c>
      <c r="M436">
        <v>93615</v>
      </c>
      <c r="N436">
        <v>7740</v>
      </c>
    </row>
    <row r="437" spans="1:14" x14ac:dyDescent="0.25">
      <c r="A437" s="42" t="s">
        <v>210</v>
      </c>
      <c r="B437" t="s">
        <v>167</v>
      </c>
      <c r="C437">
        <v>1164</v>
      </c>
      <c r="D437">
        <v>21.324000000000002</v>
      </c>
      <c r="E437">
        <v>112485</v>
      </c>
      <c r="F437">
        <v>104685</v>
      </c>
      <c r="G437">
        <v>132431</v>
      </c>
      <c r="H437">
        <v>14067</v>
      </c>
      <c r="I437">
        <v>105570</v>
      </c>
      <c r="J437">
        <v>80199</v>
      </c>
      <c r="K437">
        <v>25371</v>
      </c>
      <c r="L437">
        <v>4709</v>
      </c>
      <c r="M437">
        <v>101711</v>
      </c>
      <c r="N437">
        <v>8803</v>
      </c>
    </row>
    <row r="438" spans="1:14" x14ac:dyDescent="0.25">
      <c r="A438" s="42" t="s">
        <v>210</v>
      </c>
      <c r="B438" t="s">
        <v>168</v>
      </c>
      <c r="C438">
        <v>9502</v>
      </c>
      <c r="D438">
        <v>22.83</v>
      </c>
      <c r="E438">
        <v>49811</v>
      </c>
      <c r="F438">
        <v>46320</v>
      </c>
      <c r="G438">
        <v>51290</v>
      </c>
      <c r="H438">
        <v>8634</v>
      </c>
      <c r="I438">
        <v>47441</v>
      </c>
      <c r="J438">
        <v>32309</v>
      </c>
      <c r="K438">
        <v>15132</v>
      </c>
      <c r="L438">
        <v>4492</v>
      </c>
      <c r="M438">
        <v>46499</v>
      </c>
      <c r="N438">
        <v>3100</v>
      </c>
    </row>
    <row r="439" spans="1:14" x14ac:dyDescent="0.25">
      <c r="A439" s="42" t="s">
        <v>210</v>
      </c>
      <c r="B439" t="s">
        <v>170</v>
      </c>
      <c r="C439">
        <v>1858</v>
      </c>
      <c r="D439">
        <v>31.780999999999999</v>
      </c>
      <c r="E439">
        <v>355811</v>
      </c>
      <c r="F439">
        <v>336396</v>
      </c>
      <c r="G439">
        <v>373161</v>
      </c>
      <c r="H439">
        <v>24423</v>
      </c>
      <c r="I439">
        <v>339587</v>
      </c>
      <c r="J439">
        <v>280161</v>
      </c>
      <c r="K439">
        <v>59427</v>
      </c>
      <c r="L439">
        <v>13944</v>
      </c>
      <c r="M439">
        <v>285015</v>
      </c>
      <c r="N439">
        <v>16709</v>
      </c>
    </row>
    <row r="440" spans="1:14" x14ac:dyDescent="0.25">
      <c r="A440" s="42" t="s">
        <v>210</v>
      </c>
      <c r="B440" t="s">
        <v>171</v>
      </c>
      <c r="C440">
        <v>85</v>
      </c>
      <c r="D440">
        <v>11.433</v>
      </c>
      <c r="E440">
        <v>71463</v>
      </c>
      <c r="F440">
        <v>50473</v>
      </c>
      <c r="G440">
        <v>70836</v>
      </c>
      <c r="H440">
        <v>9223</v>
      </c>
      <c r="I440">
        <v>57907</v>
      </c>
      <c r="J440">
        <v>33404</v>
      </c>
      <c r="K440">
        <v>24503</v>
      </c>
      <c r="L440">
        <v>5372</v>
      </c>
      <c r="M440">
        <v>76557</v>
      </c>
      <c r="N440">
        <v>3940</v>
      </c>
    </row>
    <row r="441" spans="1:14" x14ac:dyDescent="0.25">
      <c r="A441" s="42" t="s">
        <v>210</v>
      </c>
      <c r="B441" t="s">
        <v>172</v>
      </c>
      <c r="C441">
        <v>3742</v>
      </c>
      <c r="D441">
        <v>84.001000000000005</v>
      </c>
      <c r="E441">
        <v>371461</v>
      </c>
      <c r="F441">
        <v>318378</v>
      </c>
      <c r="G441">
        <v>381258</v>
      </c>
      <c r="H441">
        <v>54481</v>
      </c>
      <c r="I441">
        <v>327750</v>
      </c>
      <c r="J441">
        <v>233448</v>
      </c>
      <c r="K441">
        <v>94302</v>
      </c>
      <c r="L441">
        <v>22033</v>
      </c>
      <c r="M441">
        <v>294182</v>
      </c>
      <c r="N441">
        <v>21268</v>
      </c>
    </row>
    <row r="442" spans="1:14" x14ac:dyDescent="0.25">
      <c r="A442" s="42" t="s">
        <v>210</v>
      </c>
      <c r="B442" t="s">
        <v>173</v>
      </c>
      <c r="C442">
        <v>6160</v>
      </c>
      <c r="D442">
        <v>53.744999999999997</v>
      </c>
      <c r="E442">
        <v>196079</v>
      </c>
      <c r="F442">
        <v>183712</v>
      </c>
      <c r="G442">
        <v>201271</v>
      </c>
      <c r="H442">
        <v>35207</v>
      </c>
      <c r="I442">
        <v>189525</v>
      </c>
      <c r="J442">
        <v>125528</v>
      </c>
      <c r="K442">
        <v>63996</v>
      </c>
      <c r="L442">
        <v>13574</v>
      </c>
      <c r="M442">
        <v>199254</v>
      </c>
      <c r="N442">
        <v>14674</v>
      </c>
    </row>
    <row r="443" spans="1:14" x14ac:dyDescent="0.25">
      <c r="A443" s="42" t="s">
        <v>210</v>
      </c>
      <c r="B443" t="s">
        <v>174</v>
      </c>
      <c r="C443">
        <v>1333</v>
      </c>
      <c r="D443">
        <v>40.542999999999999</v>
      </c>
      <c r="E443">
        <v>238524</v>
      </c>
      <c r="F443">
        <v>212382</v>
      </c>
      <c r="G443">
        <v>288496</v>
      </c>
      <c r="H443">
        <v>28049</v>
      </c>
      <c r="I443">
        <v>210690</v>
      </c>
      <c r="J443">
        <v>183354</v>
      </c>
      <c r="K443">
        <v>27336</v>
      </c>
      <c r="L443">
        <v>341</v>
      </c>
      <c r="M443">
        <v>189857</v>
      </c>
      <c r="N443">
        <v>8956</v>
      </c>
    </row>
    <row r="444" spans="1:14" x14ac:dyDescent="0.25">
      <c r="A444" s="42" t="s">
        <v>210</v>
      </c>
      <c r="B444" t="s">
        <v>175</v>
      </c>
      <c r="C444">
        <v>53611</v>
      </c>
      <c r="D444">
        <v>194.029</v>
      </c>
      <c r="E444">
        <v>511879</v>
      </c>
      <c r="F444">
        <v>479382</v>
      </c>
      <c r="G444">
        <v>510379</v>
      </c>
      <c r="H444">
        <v>95290</v>
      </c>
      <c r="I444">
        <v>490416</v>
      </c>
      <c r="J444">
        <v>328633</v>
      </c>
      <c r="K444">
        <v>161784</v>
      </c>
      <c r="L444">
        <v>39303</v>
      </c>
      <c r="M444">
        <v>436456</v>
      </c>
      <c r="N444">
        <v>34501</v>
      </c>
    </row>
    <row r="445" spans="1:14" x14ac:dyDescent="0.25">
      <c r="A445" s="42" t="s">
        <v>210</v>
      </c>
      <c r="B445" t="s">
        <v>176</v>
      </c>
      <c r="C445">
        <v>3472</v>
      </c>
      <c r="D445">
        <v>45.182000000000002</v>
      </c>
      <c r="E445">
        <v>326554</v>
      </c>
      <c r="F445">
        <v>306238</v>
      </c>
      <c r="G445">
        <v>361223</v>
      </c>
      <c r="H445">
        <v>31705</v>
      </c>
      <c r="I445">
        <v>310688</v>
      </c>
      <c r="J445">
        <v>258905</v>
      </c>
      <c r="K445">
        <v>51783</v>
      </c>
      <c r="L445">
        <v>8479</v>
      </c>
      <c r="M445">
        <v>215399</v>
      </c>
      <c r="N445">
        <v>15659</v>
      </c>
    </row>
    <row r="446" spans="1:14" x14ac:dyDescent="0.25">
      <c r="A446" s="42" t="s">
        <v>210</v>
      </c>
      <c r="B446" t="s">
        <v>177</v>
      </c>
      <c r="C446">
        <v>8929</v>
      </c>
      <c r="D446">
        <v>105.73399999999999</v>
      </c>
      <c r="E446">
        <v>449387</v>
      </c>
      <c r="F446">
        <v>410659</v>
      </c>
      <c r="G446">
        <v>472731</v>
      </c>
      <c r="H446">
        <v>71520</v>
      </c>
      <c r="I446">
        <v>420152</v>
      </c>
      <c r="J446">
        <v>305894</v>
      </c>
      <c r="K446">
        <v>114258</v>
      </c>
      <c r="L446">
        <v>20041</v>
      </c>
      <c r="M446">
        <v>296818</v>
      </c>
      <c r="N446">
        <v>21062</v>
      </c>
    </row>
    <row r="447" spans="1:14" x14ac:dyDescent="0.25">
      <c r="A447" s="42" t="s">
        <v>210</v>
      </c>
      <c r="B447" t="s">
        <v>178</v>
      </c>
      <c r="C447">
        <v>4617</v>
      </c>
      <c r="D447">
        <v>120.57299999999999</v>
      </c>
      <c r="E447">
        <v>467380</v>
      </c>
      <c r="F447">
        <v>417397</v>
      </c>
      <c r="G447">
        <v>497837</v>
      </c>
      <c r="H447">
        <v>84820</v>
      </c>
      <c r="I447">
        <v>431118</v>
      </c>
      <c r="J447">
        <v>309309</v>
      </c>
      <c r="K447">
        <v>121809</v>
      </c>
      <c r="L447">
        <v>19373</v>
      </c>
      <c r="M447">
        <v>402174</v>
      </c>
      <c r="N447">
        <v>23366</v>
      </c>
    </row>
    <row r="448" spans="1:14" x14ac:dyDescent="0.25">
      <c r="A448" s="42" t="s">
        <v>210</v>
      </c>
      <c r="B448" t="s">
        <v>179</v>
      </c>
      <c r="C448">
        <v>1164</v>
      </c>
      <c r="D448">
        <v>172.328</v>
      </c>
      <c r="E448">
        <v>1716530</v>
      </c>
      <c r="F448">
        <v>1620384</v>
      </c>
      <c r="G448">
        <v>1849763</v>
      </c>
      <c r="H448">
        <v>147030</v>
      </c>
      <c r="I448">
        <v>1652831</v>
      </c>
      <c r="J448">
        <v>1389085</v>
      </c>
      <c r="K448">
        <v>263747</v>
      </c>
      <c r="L448">
        <v>42793</v>
      </c>
      <c r="M448">
        <v>790759</v>
      </c>
      <c r="N448">
        <v>69621</v>
      </c>
    </row>
    <row r="449" spans="1:14" x14ac:dyDescent="0.25">
      <c r="A449" s="42" t="s">
        <v>210</v>
      </c>
      <c r="B449" t="s">
        <v>180</v>
      </c>
      <c r="C449">
        <v>1092</v>
      </c>
      <c r="D449">
        <v>25.553999999999998</v>
      </c>
      <c r="E449">
        <v>127762</v>
      </c>
      <c r="F449">
        <v>109157</v>
      </c>
      <c r="G449">
        <v>138460</v>
      </c>
      <c r="H449">
        <v>19643</v>
      </c>
      <c r="I449">
        <v>116146</v>
      </c>
      <c r="J449">
        <v>85293</v>
      </c>
      <c r="K449">
        <v>30854</v>
      </c>
      <c r="L449">
        <v>4673</v>
      </c>
      <c r="M449">
        <v>156718</v>
      </c>
      <c r="N449">
        <v>5851</v>
      </c>
    </row>
    <row r="450" spans="1:14" x14ac:dyDescent="0.25">
      <c r="A450" s="42" t="s">
        <v>210</v>
      </c>
      <c r="B450" t="s">
        <v>181</v>
      </c>
      <c r="C450">
        <v>5001</v>
      </c>
      <c r="D450">
        <v>21.765000000000001</v>
      </c>
      <c r="E450">
        <v>47610</v>
      </c>
      <c r="F450">
        <v>42295</v>
      </c>
      <c r="G450">
        <v>47605</v>
      </c>
      <c r="H450">
        <v>9332</v>
      </c>
      <c r="I450">
        <v>43051</v>
      </c>
      <c r="J450">
        <v>29189</v>
      </c>
      <c r="K450">
        <v>13862</v>
      </c>
      <c r="L450">
        <v>2405</v>
      </c>
      <c r="M450">
        <v>36184</v>
      </c>
      <c r="N450">
        <v>2987</v>
      </c>
    </row>
    <row r="451" spans="1:14" x14ac:dyDescent="0.25">
      <c r="A451" s="42" t="s">
        <v>210</v>
      </c>
      <c r="B451" t="s">
        <v>182</v>
      </c>
      <c r="C451">
        <v>10547</v>
      </c>
      <c r="D451">
        <v>43.554000000000002</v>
      </c>
      <c r="E451">
        <v>89653</v>
      </c>
      <c r="F451">
        <v>81103</v>
      </c>
      <c r="G451">
        <v>89713</v>
      </c>
      <c r="H451">
        <v>20985</v>
      </c>
      <c r="I451">
        <v>83941</v>
      </c>
      <c r="J451">
        <v>52391</v>
      </c>
      <c r="K451">
        <v>31550</v>
      </c>
      <c r="L451">
        <v>7122</v>
      </c>
      <c r="M451">
        <v>92073</v>
      </c>
      <c r="N451">
        <v>5854</v>
      </c>
    </row>
    <row r="452" spans="1:14" x14ac:dyDescent="0.25">
      <c r="A452" s="42" t="s">
        <v>210</v>
      </c>
      <c r="B452" t="s">
        <v>183</v>
      </c>
      <c r="C452">
        <v>19681</v>
      </c>
      <c r="D452">
        <v>59.68</v>
      </c>
      <c r="E452">
        <v>187724</v>
      </c>
      <c r="F452">
        <v>162053</v>
      </c>
      <c r="G452">
        <v>183719</v>
      </c>
      <c r="H452">
        <v>35029</v>
      </c>
      <c r="I452">
        <v>167372</v>
      </c>
      <c r="J452">
        <v>110445</v>
      </c>
      <c r="K452">
        <v>56927</v>
      </c>
      <c r="L452">
        <v>14238</v>
      </c>
      <c r="M452">
        <v>145724</v>
      </c>
      <c r="N452">
        <v>7320</v>
      </c>
    </row>
    <row r="453" spans="1:14" x14ac:dyDescent="0.25">
      <c r="A453" s="42" t="s">
        <v>210</v>
      </c>
      <c r="B453" t="s">
        <v>6</v>
      </c>
      <c r="C453">
        <v>12727</v>
      </c>
      <c r="D453">
        <v>42.093000000000004</v>
      </c>
      <c r="E453">
        <v>1749141</v>
      </c>
      <c r="F453">
        <v>1474174</v>
      </c>
      <c r="G453">
        <v>1995074</v>
      </c>
      <c r="H453">
        <v>42118</v>
      </c>
      <c r="I453">
        <v>1499494</v>
      </c>
      <c r="J453">
        <v>1226515</v>
      </c>
      <c r="K453">
        <v>272979</v>
      </c>
      <c r="L453">
        <v>92003</v>
      </c>
      <c r="M453">
        <v>1766271</v>
      </c>
      <c r="N453">
        <v>272973</v>
      </c>
    </row>
    <row r="454" spans="1:14" x14ac:dyDescent="0.25">
      <c r="A454" s="42" t="s">
        <v>210</v>
      </c>
      <c r="B454" t="s">
        <v>7</v>
      </c>
      <c r="C454">
        <v>7080</v>
      </c>
      <c r="D454">
        <v>56.762999999999998</v>
      </c>
      <c r="E454">
        <v>177374</v>
      </c>
      <c r="F454">
        <v>163091</v>
      </c>
      <c r="G454">
        <v>177096</v>
      </c>
      <c r="H454">
        <v>33176</v>
      </c>
      <c r="I454">
        <v>166882</v>
      </c>
      <c r="J454">
        <v>109383</v>
      </c>
      <c r="K454">
        <v>57500</v>
      </c>
      <c r="L454">
        <v>10904</v>
      </c>
      <c r="M454">
        <v>234510</v>
      </c>
      <c r="N454">
        <v>18997</v>
      </c>
    </row>
    <row r="455" spans="1:14" x14ac:dyDescent="0.25">
      <c r="A455" s="42" t="s">
        <v>210</v>
      </c>
      <c r="B455" t="s">
        <v>185</v>
      </c>
      <c r="C455">
        <v>860</v>
      </c>
      <c r="D455">
        <v>18.265000000000001</v>
      </c>
      <c r="E455">
        <v>62542</v>
      </c>
      <c r="F455">
        <v>62057</v>
      </c>
      <c r="G455">
        <v>61826</v>
      </c>
      <c r="H455">
        <v>13532</v>
      </c>
      <c r="I455">
        <v>62327</v>
      </c>
      <c r="J455">
        <v>40170</v>
      </c>
      <c r="K455">
        <v>22157</v>
      </c>
      <c r="L455">
        <v>3224</v>
      </c>
      <c r="M455">
        <v>118328</v>
      </c>
      <c r="N455">
        <v>7651</v>
      </c>
    </row>
    <row r="456" spans="1:14" x14ac:dyDescent="0.25">
      <c r="A456" s="42" t="s">
        <v>210</v>
      </c>
      <c r="B456" t="s">
        <v>186</v>
      </c>
      <c r="C456">
        <v>189</v>
      </c>
      <c r="D456">
        <v>1.4019999999999999</v>
      </c>
      <c r="E456">
        <v>3674</v>
      </c>
      <c r="F456">
        <v>3606</v>
      </c>
      <c r="G456">
        <v>3448</v>
      </c>
      <c r="H456">
        <v>952</v>
      </c>
      <c r="I456">
        <v>3631</v>
      </c>
      <c r="J456">
        <v>1842</v>
      </c>
      <c r="K456">
        <v>1790</v>
      </c>
      <c r="L456">
        <v>301</v>
      </c>
      <c r="M456">
        <v>5821</v>
      </c>
      <c r="N456">
        <v>702</v>
      </c>
    </row>
    <row r="457" spans="1:14" x14ac:dyDescent="0.25">
      <c r="A457" s="42" t="s">
        <v>210</v>
      </c>
      <c r="B457" t="s">
        <v>187</v>
      </c>
      <c r="C457">
        <v>5986</v>
      </c>
      <c r="D457">
        <v>36.688000000000002</v>
      </c>
      <c r="E457">
        <v>109896</v>
      </c>
      <c r="F457">
        <v>96172</v>
      </c>
      <c r="G457">
        <v>110561</v>
      </c>
      <c r="H457">
        <v>18441</v>
      </c>
      <c r="I457">
        <v>99661</v>
      </c>
      <c r="J457">
        <v>66474</v>
      </c>
      <c r="K457">
        <v>33187</v>
      </c>
      <c r="L457">
        <v>7314</v>
      </c>
      <c r="M457">
        <v>109500</v>
      </c>
      <c r="N457">
        <v>10485</v>
      </c>
    </row>
    <row r="458" spans="1:14" x14ac:dyDescent="0.25">
      <c r="A458" s="42" t="s">
        <v>210</v>
      </c>
      <c r="B458" t="s">
        <v>188</v>
      </c>
      <c r="C458">
        <v>45</v>
      </c>
      <c r="D458">
        <v>0.40799999999999997</v>
      </c>
      <c r="E458">
        <v>1262</v>
      </c>
      <c r="F458">
        <v>1257</v>
      </c>
      <c r="G458">
        <v>1261</v>
      </c>
      <c r="H458">
        <v>250</v>
      </c>
      <c r="I458">
        <v>1262</v>
      </c>
      <c r="J458">
        <v>896</v>
      </c>
      <c r="K458">
        <v>366</v>
      </c>
      <c r="L458">
        <v>65</v>
      </c>
      <c r="M458">
        <v>861</v>
      </c>
      <c r="N458">
        <v>159</v>
      </c>
    </row>
    <row r="459" spans="1:14" x14ac:dyDescent="0.25">
      <c r="A459" s="42" t="s">
        <v>8</v>
      </c>
      <c r="B459" t="s">
        <v>213</v>
      </c>
      <c r="C459">
        <v>176978</v>
      </c>
      <c r="D459">
        <v>1312.48</v>
      </c>
      <c r="E459">
        <v>4498035</v>
      </c>
      <c r="F459">
        <v>4025806</v>
      </c>
      <c r="G459">
        <v>4753466</v>
      </c>
      <c r="H459">
        <v>457390</v>
      </c>
      <c r="I459">
        <v>4129189</v>
      </c>
      <c r="J459">
        <v>3182121</v>
      </c>
      <c r="K459">
        <v>947066</v>
      </c>
      <c r="L459">
        <v>254287</v>
      </c>
      <c r="M459">
        <v>4283714</v>
      </c>
      <c r="N459">
        <v>264865</v>
      </c>
    </row>
    <row r="460" spans="1:14" x14ac:dyDescent="0.25">
      <c r="A460" s="42" t="s">
        <v>9</v>
      </c>
      <c r="B460" t="s">
        <v>213</v>
      </c>
      <c r="C460">
        <v>184451</v>
      </c>
      <c r="D460">
        <v>1343.2739999999999</v>
      </c>
      <c r="E460">
        <v>4906231</v>
      </c>
      <c r="F460">
        <v>4399810</v>
      </c>
      <c r="G460">
        <v>5211317</v>
      </c>
      <c r="H460">
        <v>480350</v>
      </c>
      <c r="I460">
        <v>4525232</v>
      </c>
      <c r="J460">
        <v>3530171</v>
      </c>
      <c r="K460">
        <v>995061</v>
      </c>
      <c r="L460">
        <v>271817</v>
      </c>
      <c r="M460">
        <v>4457875</v>
      </c>
      <c r="N460">
        <v>268432</v>
      </c>
    </row>
    <row r="461" spans="1:14" x14ac:dyDescent="0.25">
      <c r="A461" s="42" t="s">
        <v>10</v>
      </c>
      <c r="B461" t="s">
        <v>213</v>
      </c>
      <c r="C461">
        <v>186622</v>
      </c>
      <c r="D461">
        <v>1344.886</v>
      </c>
      <c r="E461">
        <v>5126536</v>
      </c>
      <c r="F461">
        <v>4555958</v>
      </c>
      <c r="G461">
        <v>5305699</v>
      </c>
      <c r="H461">
        <v>494070</v>
      </c>
      <c r="I461">
        <v>4672098</v>
      </c>
      <c r="J461">
        <v>3668404</v>
      </c>
      <c r="K461">
        <v>1003696</v>
      </c>
      <c r="L461">
        <v>324434</v>
      </c>
      <c r="M461">
        <v>4487593</v>
      </c>
      <c r="N461">
        <v>277803</v>
      </c>
    </row>
    <row r="462" spans="1:14" x14ac:dyDescent="0.25">
      <c r="A462" s="42" t="s">
        <v>11</v>
      </c>
      <c r="B462" t="s">
        <v>213</v>
      </c>
      <c r="C462">
        <v>182693</v>
      </c>
      <c r="D462">
        <v>1332.4949999999999</v>
      </c>
      <c r="E462">
        <v>5127117</v>
      </c>
      <c r="F462">
        <v>4565671</v>
      </c>
      <c r="G462">
        <v>5361668</v>
      </c>
      <c r="H462">
        <v>494931</v>
      </c>
      <c r="I462">
        <v>4665267</v>
      </c>
      <c r="J462">
        <v>3632841</v>
      </c>
      <c r="K462">
        <v>1032426</v>
      </c>
      <c r="L462">
        <v>283652</v>
      </c>
      <c r="M462">
        <v>4631261</v>
      </c>
      <c r="N462">
        <v>264592</v>
      </c>
    </row>
    <row r="463" spans="1:14" x14ac:dyDescent="0.25">
      <c r="A463" s="42" t="s">
        <v>12</v>
      </c>
      <c r="B463" t="s">
        <v>213</v>
      </c>
      <c r="C463">
        <v>187066</v>
      </c>
      <c r="D463">
        <v>1347.8489999999999</v>
      </c>
      <c r="E463">
        <v>5391150</v>
      </c>
      <c r="F463">
        <v>4809755</v>
      </c>
      <c r="G463">
        <v>5528993</v>
      </c>
      <c r="H463">
        <v>516414</v>
      </c>
      <c r="I463">
        <v>4938720</v>
      </c>
      <c r="J463">
        <v>3810875</v>
      </c>
      <c r="K463">
        <v>1127845</v>
      </c>
      <c r="L463">
        <v>297160</v>
      </c>
      <c r="M463">
        <v>4771573</v>
      </c>
      <c r="N463">
        <v>284278</v>
      </c>
    </row>
    <row r="464" spans="1:14" x14ac:dyDescent="0.25">
      <c r="A464" s="42" t="s">
        <v>13</v>
      </c>
      <c r="B464" t="s">
        <v>213</v>
      </c>
      <c r="C464">
        <v>189590</v>
      </c>
      <c r="D464">
        <v>1382.5360000000001</v>
      </c>
      <c r="E464">
        <v>5598288</v>
      </c>
      <c r="F464">
        <v>4959647</v>
      </c>
      <c r="G464">
        <v>5759609</v>
      </c>
      <c r="H464">
        <v>544084</v>
      </c>
      <c r="I464">
        <v>5080580</v>
      </c>
      <c r="J464">
        <v>3909862</v>
      </c>
      <c r="K464">
        <v>1170716</v>
      </c>
      <c r="L464">
        <v>328391</v>
      </c>
      <c r="M464">
        <v>4823913</v>
      </c>
      <c r="N464">
        <v>295663</v>
      </c>
    </row>
    <row r="465" spans="1:14" x14ac:dyDescent="0.25">
      <c r="A465" s="42" t="s">
        <v>14</v>
      </c>
      <c r="B465" t="s">
        <v>213</v>
      </c>
      <c r="C465">
        <v>190545</v>
      </c>
      <c r="D465">
        <v>1407.7739999999999</v>
      </c>
      <c r="E465">
        <v>5528621</v>
      </c>
      <c r="F465">
        <v>4922923</v>
      </c>
      <c r="G465">
        <v>5697202</v>
      </c>
      <c r="H465">
        <v>580496</v>
      </c>
      <c r="I465">
        <v>5048891</v>
      </c>
      <c r="J465">
        <v>3849970</v>
      </c>
      <c r="K465">
        <v>1198921</v>
      </c>
      <c r="L465">
        <v>308944</v>
      </c>
      <c r="M465">
        <v>4911683</v>
      </c>
      <c r="N465">
        <v>282193</v>
      </c>
    </row>
    <row r="466" spans="1:14" x14ac:dyDescent="0.25">
      <c r="A466" s="42" t="s">
        <v>15</v>
      </c>
      <c r="B466" t="s">
        <v>213</v>
      </c>
      <c r="C466">
        <v>194230</v>
      </c>
      <c r="D466">
        <v>1436.296</v>
      </c>
      <c r="E466">
        <v>6016725</v>
      </c>
      <c r="F466">
        <v>5290643</v>
      </c>
      <c r="G466">
        <v>6194804</v>
      </c>
      <c r="H466">
        <v>633695</v>
      </c>
      <c r="I466">
        <v>5434095</v>
      </c>
      <c r="J466">
        <v>4178618</v>
      </c>
      <c r="K466">
        <v>1255478</v>
      </c>
      <c r="L466">
        <v>323281</v>
      </c>
      <c r="M466">
        <v>5089525</v>
      </c>
      <c r="N466">
        <v>325763</v>
      </c>
    </row>
    <row r="467" spans="1:14" x14ac:dyDescent="0.25">
      <c r="A467" s="42" t="s">
        <v>16</v>
      </c>
      <c r="B467" t="s">
        <v>213</v>
      </c>
      <c r="C467">
        <v>199133</v>
      </c>
      <c r="D467">
        <v>1447.454</v>
      </c>
      <c r="E467">
        <v>6385431</v>
      </c>
      <c r="F467">
        <v>5618043</v>
      </c>
      <c r="G467">
        <v>6766490</v>
      </c>
      <c r="H467">
        <v>688058</v>
      </c>
      <c r="I467">
        <v>5779663</v>
      </c>
      <c r="J467">
        <v>4498016</v>
      </c>
      <c r="K467">
        <v>1281648</v>
      </c>
      <c r="L467">
        <v>325845</v>
      </c>
      <c r="M467">
        <v>5379191</v>
      </c>
      <c r="N467">
        <v>408662</v>
      </c>
    </row>
    <row r="468" spans="1:14" x14ac:dyDescent="0.25">
      <c r="A468" s="42" t="s">
        <v>17</v>
      </c>
      <c r="B468" t="s">
        <v>213</v>
      </c>
      <c r="C468">
        <v>199771</v>
      </c>
      <c r="D468">
        <v>1436.4680000000001</v>
      </c>
      <c r="E468">
        <v>6615053</v>
      </c>
      <c r="F468">
        <v>5778913</v>
      </c>
      <c r="G468">
        <v>7062963</v>
      </c>
      <c r="H468">
        <v>726256</v>
      </c>
      <c r="I468">
        <v>5946255</v>
      </c>
      <c r="J468">
        <v>4611679</v>
      </c>
      <c r="K468">
        <v>1334576</v>
      </c>
      <c r="L468">
        <v>319539</v>
      </c>
      <c r="M468">
        <v>5479599</v>
      </c>
      <c r="N468">
        <v>420353</v>
      </c>
    </row>
    <row r="469" spans="1:14" x14ac:dyDescent="0.25">
      <c r="A469" s="42" t="s">
        <v>18</v>
      </c>
      <c r="B469" t="s">
        <v>213</v>
      </c>
      <c r="C469">
        <v>198917</v>
      </c>
      <c r="D469">
        <v>1399.3510000000001</v>
      </c>
      <c r="E469">
        <v>6080568</v>
      </c>
      <c r="F469">
        <v>5355540</v>
      </c>
      <c r="G469">
        <v>6922245</v>
      </c>
      <c r="H469">
        <v>712058</v>
      </c>
      <c r="I469">
        <v>5480611</v>
      </c>
      <c r="J469">
        <v>4185551</v>
      </c>
      <c r="K469">
        <v>1295060</v>
      </c>
      <c r="L469">
        <v>243184</v>
      </c>
      <c r="M469">
        <v>5535604</v>
      </c>
      <c r="N469">
        <v>427294</v>
      </c>
    </row>
    <row r="470" spans="1:14" x14ac:dyDescent="0.25">
      <c r="A470" s="42" t="s">
        <v>19</v>
      </c>
      <c r="B470" t="s">
        <v>213</v>
      </c>
      <c r="C470">
        <v>201634</v>
      </c>
      <c r="D470">
        <v>1399.6659999999999</v>
      </c>
      <c r="E470">
        <v>6614870</v>
      </c>
      <c r="F470">
        <v>5754947</v>
      </c>
      <c r="G470">
        <v>7222040</v>
      </c>
      <c r="H470">
        <v>755357</v>
      </c>
      <c r="I470">
        <v>5969092</v>
      </c>
      <c r="J470">
        <v>4528858</v>
      </c>
      <c r="K470">
        <v>1440235</v>
      </c>
      <c r="L470">
        <v>317186</v>
      </c>
      <c r="M470">
        <v>6591499</v>
      </c>
      <c r="N470">
        <v>544674</v>
      </c>
    </row>
    <row r="471" spans="1:14" x14ac:dyDescent="0.25">
      <c r="A471" s="42" t="s">
        <v>209</v>
      </c>
      <c r="B471" t="s">
        <v>213</v>
      </c>
      <c r="C471">
        <v>204906</v>
      </c>
      <c r="D471">
        <v>1402.8579999999999</v>
      </c>
      <c r="E471">
        <v>8858789</v>
      </c>
      <c r="F471">
        <v>7605040</v>
      </c>
      <c r="G471">
        <v>9518265</v>
      </c>
      <c r="H471">
        <v>815898</v>
      </c>
      <c r="I471">
        <v>7847089</v>
      </c>
      <c r="J471">
        <v>6207712</v>
      </c>
      <c r="K471">
        <v>1639379</v>
      </c>
      <c r="L471">
        <v>456667</v>
      </c>
      <c r="M471">
        <v>7338155</v>
      </c>
      <c r="N471">
        <v>544588</v>
      </c>
    </row>
    <row r="472" spans="1:14" x14ac:dyDescent="0.25">
      <c r="A472" s="42" t="s">
        <v>210</v>
      </c>
      <c r="B472" t="s">
        <v>213</v>
      </c>
      <c r="C472">
        <v>209789</v>
      </c>
      <c r="D472">
        <v>1390.8989999999999</v>
      </c>
      <c r="E472">
        <v>8145477</v>
      </c>
      <c r="F472">
        <v>7230255</v>
      </c>
      <c r="G472">
        <v>8735195</v>
      </c>
      <c r="H472">
        <v>876339</v>
      </c>
      <c r="I472">
        <v>7416960</v>
      </c>
      <c r="J472">
        <v>5715045</v>
      </c>
      <c r="K472">
        <v>1701916</v>
      </c>
      <c r="L472">
        <v>381192</v>
      </c>
      <c r="M472">
        <v>6496026</v>
      </c>
      <c r="N472">
        <v>604940</v>
      </c>
    </row>
    <row r="473" spans="1:14" x14ac:dyDescent="0.25">
      <c r="A473" s="42" t="s">
        <v>226</v>
      </c>
      <c r="B473" t="s">
        <v>4</v>
      </c>
      <c r="C473">
        <v>508</v>
      </c>
      <c r="D473">
        <v>18.013999999999999</v>
      </c>
      <c r="E473">
        <v>96491</v>
      </c>
      <c r="F473">
        <v>68697</v>
      </c>
      <c r="G473">
        <v>107593</v>
      </c>
      <c r="H473">
        <v>15481</v>
      </c>
      <c r="I473">
        <v>69622</v>
      </c>
      <c r="J473">
        <v>39009</v>
      </c>
      <c r="K473">
        <v>30612</v>
      </c>
      <c r="L473">
        <v>8879</v>
      </c>
      <c r="M473">
        <v>129467</v>
      </c>
      <c r="N473">
        <v>5541</v>
      </c>
    </row>
    <row r="474" spans="1:14" x14ac:dyDescent="0.25">
      <c r="A474" s="42" t="s">
        <v>226</v>
      </c>
      <c r="B474" t="s">
        <v>5</v>
      </c>
      <c r="C474">
        <v>193224</v>
      </c>
      <c r="D474">
        <v>1248.982</v>
      </c>
      <c r="E474">
        <v>6243120</v>
      </c>
      <c r="F474">
        <v>5608485</v>
      </c>
      <c r="G474">
        <v>6586037</v>
      </c>
      <c r="H474">
        <v>823158</v>
      </c>
      <c r="I474">
        <v>5826627</v>
      </c>
      <c r="J474">
        <v>4396258</v>
      </c>
      <c r="K474">
        <v>1430369</v>
      </c>
      <c r="L474">
        <v>279152</v>
      </c>
      <c r="M474">
        <v>4582973</v>
      </c>
      <c r="N474">
        <v>282156</v>
      </c>
    </row>
    <row r="475" spans="1:14" x14ac:dyDescent="0.25">
      <c r="A475" s="42" t="s">
        <v>226</v>
      </c>
      <c r="B475" t="s">
        <v>6</v>
      </c>
      <c r="C475">
        <v>12882</v>
      </c>
      <c r="D475">
        <v>42.622999999999998</v>
      </c>
      <c r="E475">
        <v>1222608</v>
      </c>
      <c r="F475">
        <v>998518</v>
      </c>
      <c r="G475">
        <v>1319398</v>
      </c>
      <c r="H475">
        <v>44141</v>
      </c>
      <c r="I475">
        <v>1019004</v>
      </c>
      <c r="J475">
        <v>728726</v>
      </c>
      <c r="K475">
        <v>290278</v>
      </c>
      <c r="L475">
        <v>68856</v>
      </c>
      <c r="M475">
        <v>1761761</v>
      </c>
      <c r="N475">
        <v>163618</v>
      </c>
    </row>
    <row r="476" spans="1:14" x14ac:dyDescent="0.25">
      <c r="A476" s="42" t="s">
        <v>226</v>
      </c>
      <c r="B476" t="s">
        <v>7</v>
      </c>
      <c r="C476">
        <v>7071</v>
      </c>
      <c r="D476">
        <v>55.927999999999997</v>
      </c>
      <c r="E476">
        <v>192925</v>
      </c>
      <c r="F476">
        <v>176732</v>
      </c>
      <c r="G476">
        <v>191983</v>
      </c>
      <c r="H476">
        <v>35995</v>
      </c>
      <c r="I476">
        <v>181849</v>
      </c>
      <c r="J476">
        <v>119364</v>
      </c>
      <c r="K476">
        <v>62486</v>
      </c>
      <c r="L476">
        <v>11625</v>
      </c>
      <c r="M476">
        <v>252435</v>
      </c>
      <c r="N476">
        <v>17961</v>
      </c>
    </row>
    <row r="477" spans="1:14" x14ac:dyDescent="0.25">
      <c r="A477" s="42" t="s">
        <v>226</v>
      </c>
      <c r="B477" t="s">
        <v>213</v>
      </c>
      <c r="C477">
        <v>213685</v>
      </c>
      <c r="D477">
        <v>1365.547</v>
      </c>
      <c r="E477">
        <v>7755144</v>
      </c>
      <c r="F477">
        <v>6852432</v>
      </c>
      <c r="G477">
        <v>8205012</v>
      </c>
      <c r="H477">
        <v>918776</v>
      </c>
      <c r="I477">
        <v>7097102</v>
      </c>
      <c r="J477">
        <v>5283356</v>
      </c>
      <c r="K477">
        <v>1813745</v>
      </c>
      <c r="L477">
        <v>368511</v>
      </c>
      <c r="M477">
        <v>6726636</v>
      </c>
      <c r="N477">
        <v>469277</v>
      </c>
    </row>
    <row r="478" spans="1:14" x14ac:dyDescent="0.25">
      <c r="A478" s="42" t="s">
        <v>226</v>
      </c>
      <c r="B478" t="s">
        <v>198</v>
      </c>
      <c r="C478">
        <v>11</v>
      </c>
      <c r="D478">
        <v>7.2329999999999997</v>
      </c>
      <c r="E478">
        <v>37110</v>
      </c>
      <c r="F478">
        <v>35003</v>
      </c>
      <c r="G478">
        <v>42104</v>
      </c>
      <c r="H478">
        <v>6579</v>
      </c>
      <c r="I478">
        <v>34944</v>
      </c>
      <c r="J478">
        <v>18132</v>
      </c>
      <c r="K478">
        <v>16812</v>
      </c>
      <c r="L478">
        <v>3571</v>
      </c>
      <c r="M478">
        <v>65693</v>
      </c>
      <c r="N478">
        <v>1781</v>
      </c>
    </row>
    <row r="479" spans="1:14" x14ac:dyDescent="0.25">
      <c r="A479" s="42" t="s">
        <v>226</v>
      </c>
      <c r="B479" t="s">
        <v>201</v>
      </c>
      <c r="C479">
        <v>406</v>
      </c>
      <c r="D479">
        <v>5.274</v>
      </c>
      <c r="E479">
        <v>27927</v>
      </c>
      <c r="F479">
        <v>24860</v>
      </c>
      <c r="G479">
        <v>25334</v>
      </c>
      <c r="H479">
        <v>4041</v>
      </c>
      <c r="I479">
        <v>25575</v>
      </c>
      <c r="J479">
        <v>13998</v>
      </c>
      <c r="K479">
        <v>11577</v>
      </c>
      <c r="L479">
        <v>4438</v>
      </c>
      <c r="M479">
        <v>37714</v>
      </c>
      <c r="N479">
        <v>2815</v>
      </c>
    </row>
    <row r="480" spans="1:14" x14ac:dyDescent="0.25">
      <c r="A480" s="42" t="s">
        <v>226</v>
      </c>
      <c r="B480" t="s">
        <v>202</v>
      </c>
      <c r="C480">
        <v>84</v>
      </c>
      <c r="D480">
        <v>1.91</v>
      </c>
      <c r="E480">
        <v>5328</v>
      </c>
      <c r="F480">
        <v>5216</v>
      </c>
      <c r="G480">
        <v>5546</v>
      </c>
      <c r="H480">
        <v>1594</v>
      </c>
      <c r="I480">
        <v>5239</v>
      </c>
      <c r="J480">
        <v>3068</v>
      </c>
      <c r="K480">
        <v>2171</v>
      </c>
      <c r="L480">
        <v>502</v>
      </c>
      <c r="M480">
        <v>4649</v>
      </c>
      <c r="N480">
        <v>465</v>
      </c>
    </row>
    <row r="481" spans="1:14" x14ac:dyDescent="0.25">
      <c r="A481" s="42" t="s">
        <v>226</v>
      </c>
      <c r="B481" t="s">
        <v>160</v>
      </c>
      <c r="C481">
        <v>10648</v>
      </c>
      <c r="D481">
        <v>100.455</v>
      </c>
      <c r="E481">
        <v>448794</v>
      </c>
      <c r="F481">
        <v>365173</v>
      </c>
      <c r="G481">
        <v>450727</v>
      </c>
      <c r="H481">
        <v>53926</v>
      </c>
      <c r="I481">
        <v>385308</v>
      </c>
      <c r="J481">
        <v>291076</v>
      </c>
      <c r="K481">
        <v>94232</v>
      </c>
      <c r="L481">
        <v>17760</v>
      </c>
      <c r="M481">
        <v>284864</v>
      </c>
      <c r="N481">
        <v>21494</v>
      </c>
    </row>
    <row r="482" spans="1:14" x14ac:dyDescent="0.25">
      <c r="A482" s="42" t="s">
        <v>226</v>
      </c>
      <c r="B482" t="s">
        <v>161</v>
      </c>
      <c r="C482">
        <v>3466</v>
      </c>
      <c r="D482">
        <v>18.206</v>
      </c>
      <c r="E482">
        <v>101487</v>
      </c>
      <c r="F482">
        <v>85777</v>
      </c>
      <c r="G482">
        <v>114718</v>
      </c>
      <c r="H482">
        <v>13103</v>
      </c>
      <c r="I482">
        <v>90337</v>
      </c>
      <c r="J482">
        <v>59124</v>
      </c>
      <c r="K482">
        <v>31213</v>
      </c>
      <c r="L482">
        <v>12236</v>
      </c>
      <c r="M482">
        <v>130123</v>
      </c>
      <c r="N482">
        <v>5855</v>
      </c>
    </row>
    <row r="483" spans="1:14" x14ac:dyDescent="0.25">
      <c r="A483" s="42" t="s">
        <v>226</v>
      </c>
      <c r="B483" t="s">
        <v>163</v>
      </c>
      <c r="C483">
        <v>2031</v>
      </c>
      <c r="D483">
        <v>21.108000000000001</v>
      </c>
      <c r="E483">
        <v>57121</v>
      </c>
      <c r="F483">
        <v>52588</v>
      </c>
      <c r="G483">
        <v>59858</v>
      </c>
      <c r="H483">
        <v>11841</v>
      </c>
      <c r="I483">
        <v>53854</v>
      </c>
      <c r="J483">
        <v>37438</v>
      </c>
      <c r="K483">
        <v>16416</v>
      </c>
      <c r="L483">
        <v>1641</v>
      </c>
      <c r="M483">
        <v>62979</v>
      </c>
      <c r="N483">
        <v>2554</v>
      </c>
    </row>
    <row r="484" spans="1:14" x14ac:dyDescent="0.25">
      <c r="A484" s="42" t="s">
        <v>226</v>
      </c>
      <c r="B484" t="s">
        <v>164</v>
      </c>
      <c r="C484">
        <v>17070</v>
      </c>
      <c r="D484">
        <v>25.047999999999998</v>
      </c>
      <c r="E484">
        <v>25393</v>
      </c>
      <c r="F484">
        <v>21238</v>
      </c>
      <c r="G484">
        <v>23928</v>
      </c>
      <c r="H484">
        <v>5422</v>
      </c>
      <c r="I484">
        <v>22894</v>
      </c>
      <c r="J484">
        <v>13651</v>
      </c>
      <c r="K484">
        <v>9243</v>
      </c>
      <c r="L484">
        <v>2870</v>
      </c>
      <c r="M484">
        <v>19105</v>
      </c>
      <c r="N484">
        <v>1085</v>
      </c>
    </row>
    <row r="485" spans="1:14" x14ac:dyDescent="0.25">
      <c r="A485" s="42" t="s">
        <v>226</v>
      </c>
      <c r="B485" t="s">
        <v>165</v>
      </c>
      <c r="C485">
        <v>486</v>
      </c>
      <c r="D485">
        <v>3.4350000000000001</v>
      </c>
      <c r="E485">
        <v>6005</v>
      </c>
      <c r="F485">
        <v>5529</v>
      </c>
      <c r="G485">
        <v>6065</v>
      </c>
      <c r="H485">
        <v>1577</v>
      </c>
      <c r="I485">
        <v>5770</v>
      </c>
      <c r="J485">
        <v>3569</v>
      </c>
      <c r="K485">
        <v>2201</v>
      </c>
      <c r="L485">
        <v>279</v>
      </c>
      <c r="M485">
        <v>5791</v>
      </c>
      <c r="N485">
        <v>193</v>
      </c>
    </row>
    <row r="486" spans="1:14" x14ac:dyDescent="0.25">
      <c r="A486" s="42" t="s">
        <v>226</v>
      </c>
      <c r="B486" t="s">
        <v>166</v>
      </c>
      <c r="C486">
        <v>25818</v>
      </c>
      <c r="D486">
        <v>46.933</v>
      </c>
      <c r="E486">
        <v>113368</v>
      </c>
      <c r="F486">
        <v>105395</v>
      </c>
      <c r="G486">
        <v>112121</v>
      </c>
      <c r="H486">
        <v>14894</v>
      </c>
      <c r="I486">
        <v>107756</v>
      </c>
      <c r="J486">
        <v>79520</v>
      </c>
      <c r="K486">
        <v>28236</v>
      </c>
      <c r="L486">
        <v>6609</v>
      </c>
      <c r="M486">
        <v>98922</v>
      </c>
      <c r="N486">
        <v>6334</v>
      </c>
    </row>
    <row r="487" spans="1:14" x14ac:dyDescent="0.25">
      <c r="A487" s="42" t="s">
        <v>226</v>
      </c>
      <c r="B487" t="s">
        <v>167</v>
      </c>
      <c r="C487">
        <v>1163</v>
      </c>
      <c r="D487">
        <v>21.486000000000001</v>
      </c>
      <c r="E487">
        <v>117439</v>
      </c>
      <c r="F487">
        <v>109628</v>
      </c>
      <c r="G487">
        <v>135806</v>
      </c>
      <c r="H487">
        <v>15343</v>
      </c>
      <c r="I487">
        <v>112237</v>
      </c>
      <c r="J487">
        <v>84090</v>
      </c>
      <c r="K487">
        <v>28148</v>
      </c>
      <c r="L487">
        <v>6481</v>
      </c>
      <c r="M487">
        <v>111573</v>
      </c>
      <c r="N487">
        <v>13402</v>
      </c>
    </row>
    <row r="488" spans="1:14" x14ac:dyDescent="0.25">
      <c r="A488" s="42" t="s">
        <v>226</v>
      </c>
      <c r="B488" t="s">
        <v>168</v>
      </c>
      <c r="C488">
        <v>9524</v>
      </c>
      <c r="D488">
        <v>21.509</v>
      </c>
      <c r="E488">
        <v>47009</v>
      </c>
      <c r="F488">
        <v>44235</v>
      </c>
      <c r="G488">
        <v>47713</v>
      </c>
      <c r="H488">
        <v>8755</v>
      </c>
      <c r="I488">
        <v>45045</v>
      </c>
      <c r="J488">
        <v>29983</v>
      </c>
      <c r="K488">
        <v>15062</v>
      </c>
      <c r="L488">
        <v>4580</v>
      </c>
      <c r="M488">
        <v>48546</v>
      </c>
      <c r="N488">
        <v>4337</v>
      </c>
    </row>
    <row r="489" spans="1:14" x14ac:dyDescent="0.25">
      <c r="A489" s="42" t="s">
        <v>226</v>
      </c>
      <c r="B489" t="s">
        <v>170</v>
      </c>
      <c r="C489">
        <v>1849</v>
      </c>
      <c r="D489">
        <v>32.081000000000003</v>
      </c>
      <c r="E489">
        <v>357824</v>
      </c>
      <c r="F489">
        <v>333914</v>
      </c>
      <c r="G489">
        <v>392379</v>
      </c>
      <c r="H489">
        <v>26034</v>
      </c>
      <c r="I489">
        <v>338571</v>
      </c>
      <c r="J489">
        <v>286116</v>
      </c>
      <c r="K489">
        <v>52455</v>
      </c>
      <c r="L489">
        <v>-6498</v>
      </c>
      <c r="M489">
        <v>273549</v>
      </c>
      <c r="N489">
        <v>20748</v>
      </c>
    </row>
    <row r="490" spans="1:14" x14ac:dyDescent="0.25">
      <c r="A490" s="42" t="s">
        <v>226</v>
      </c>
      <c r="B490" t="s">
        <v>171</v>
      </c>
      <c r="C490">
        <v>87</v>
      </c>
      <c r="D490">
        <v>11.382</v>
      </c>
      <c r="E490">
        <v>73578</v>
      </c>
      <c r="F490">
        <v>51305</v>
      </c>
      <c r="G490">
        <v>81513</v>
      </c>
      <c r="H490">
        <v>10082</v>
      </c>
      <c r="I490">
        <v>58520</v>
      </c>
      <c r="J490">
        <v>35652</v>
      </c>
      <c r="K490">
        <v>22868</v>
      </c>
      <c r="L490">
        <v>5184</v>
      </c>
      <c r="M490">
        <v>78651</v>
      </c>
      <c r="N490">
        <v>3987</v>
      </c>
    </row>
    <row r="491" spans="1:14" x14ac:dyDescent="0.25">
      <c r="A491" s="42" t="s">
        <v>226</v>
      </c>
      <c r="B491" t="s">
        <v>172</v>
      </c>
      <c r="C491">
        <v>3890</v>
      </c>
      <c r="D491">
        <v>82.894999999999996</v>
      </c>
      <c r="E491">
        <v>384944</v>
      </c>
      <c r="F491">
        <v>329156</v>
      </c>
      <c r="G491">
        <v>396671</v>
      </c>
      <c r="H491">
        <v>57531</v>
      </c>
      <c r="I491">
        <v>340277</v>
      </c>
      <c r="J491">
        <v>240542</v>
      </c>
      <c r="K491">
        <v>99736</v>
      </c>
      <c r="L491">
        <v>22063</v>
      </c>
      <c r="M491">
        <v>305302</v>
      </c>
      <c r="N491">
        <v>15959</v>
      </c>
    </row>
    <row r="492" spans="1:14" x14ac:dyDescent="0.25">
      <c r="A492" s="42" t="s">
        <v>226</v>
      </c>
      <c r="B492" t="s">
        <v>173</v>
      </c>
      <c r="C492">
        <v>6157</v>
      </c>
      <c r="D492">
        <v>51.753</v>
      </c>
      <c r="E492">
        <v>196419</v>
      </c>
      <c r="F492">
        <v>182801</v>
      </c>
      <c r="G492">
        <v>201781</v>
      </c>
      <c r="H492">
        <v>36023</v>
      </c>
      <c r="I492">
        <v>187111</v>
      </c>
      <c r="J492">
        <v>124857</v>
      </c>
      <c r="K492">
        <v>62254</v>
      </c>
      <c r="L492">
        <v>12481</v>
      </c>
      <c r="M492">
        <v>201804</v>
      </c>
      <c r="N492">
        <v>13221</v>
      </c>
    </row>
    <row r="493" spans="1:14" x14ac:dyDescent="0.25">
      <c r="A493" s="42" t="s">
        <v>226</v>
      </c>
      <c r="B493" t="s">
        <v>174</v>
      </c>
      <c r="C493">
        <v>1355</v>
      </c>
      <c r="D493">
        <v>38.222999999999999</v>
      </c>
      <c r="E493">
        <v>218986</v>
      </c>
      <c r="F493">
        <v>195428</v>
      </c>
      <c r="G493">
        <v>255153</v>
      </c>
      <c r="H493">
        <v>27313</v>
      </c>
      <c r="I493">
        <v>199387</v>
      </c>
      <c r="J493">
        <v>170959</v>
      </c>
      <c r="K493">
        <v>28427</v>
      </c>
      <c r="L493">
        <v>-3677</v>
      </c>
      <c r="M493">
        <v>189009</v>
      </c>
      <c r="N493">
        <v>6729</v>
      </c>
    </row>
    <row r="494" spans="1:14" x14ac:dyDescent="0.25">
      <c r="A494" s="42" t="s">
        <v>226</v>
      </c>
      <c r="B494" t="s">
        <v>175</v>
      </c>
      <c r="C494">
        <v>55086</v>
      </c>
      <c r="D494">
        <v>192.97200000000001</v>
      </c>
      <c r="E494">
        <v>523874</v>
      </c>
      <c r="F494">
        <v>490935</v>
      </c>
      <c r="G494">
        <v>522679</v>
      </c>
      <c r="H494">
        <v>99614</v>
      </c>
      <c r="I494">
        <v>506735</v>
      </c>
      <c r="J494">
        <v>335082</v>
      </c>
      <c r="K494">
        <v>171654</v>
      </c>
      <c r="L494">
        <v>42323</v>
      </c>
      <c r="M494">
        <v>490165</v>
      </c>
      <c r="N494">
        <v>29429</v>
      </c>
    </row>
    <row r="495" spans="1:14" x14ac:dyDescent="0.25">
      <c r="A495" s="42" t="s">
        <v>226</v>
      </c>
      <c r="B495" t="s">
        <v>176</v>
      </c>
      <c r="C495">
        <v>3629</v>
      </c>
      <c r="D495">
        <v>43.503</v>
      </c>
      <c r="E495">
        <v>363529</v>
      </c>
      <c r="F495">
        <v>343651</v>
      </c>
      <c r="G495">
        <v>397299</v>
      </c>
      <c r="H495">
        <v>33296</v>
      </c>
      <c r="I495">
        <v>350990</v>
      </c>
      <c r="J495">
        <v>294028</v>
      </c>
      <c r="K495">
        <v>56962</v>
      </c>
      <c r="L495">
        <v>10195</v>
      </c>
      <c r="M495">
        <v>260049</v>
      </c>
      <c r="N495">
        <v>12928</v>
      </c>
    </row>
    <row r="496" spans="1:14" x14ac:dyDescent="0.25">
      <c r="A496" s="42" t="s">
        <v>226</v>
      </c>
      <c r="B496" t="s">
        <v>177</v>
      </c>
      <c r="C496">
        <v>8532</v>
      </c>
      <c r="D496">
        <v>99.950999999999993</v>
      </c>
      <c r="E496">
        <v>444143</v>
      </c>
      <c r="F496">
        <v>411245</v>
      </c>
      <c r="G496">
        <v>468418</v>
      </c>
      <c r="H496">
        <v>73420</v>
      </c>
      <c r="I496">
        <v>421229</v>
      </c>
      <c r="J496">
        <v>306795</v>
      </c>
      <c r="K496">
        <v>114434</v>
      </c>
      <c r="L496">
        <v>19136</v>
      </c>
      <c r="M496">
        <v>293039</v>
      </c>
      <c r="N496">
        <v>18282</v>
      </c>
    </row>
    <row r="497" spans="1:14" x14ac:dyDescent="0.25">
      <c r="A497" s="42" t="s">
        <v>226</v>
      </c>
      <c r="B497" t="s">
        <v>178</v>
      </c>
      <c r="C497">
        <v>4573</v>
      </c>
      <c r="D497">
        <v>116.64700000000001</v>
      </c>
      <c r="E497">
        <v>437063</v>
      </c>
      <c r="F497">
        <v>396330</v>
      </c>
      <c r="G497">
        <v>461457</v>
      </c>
      <c r="H497">
        <v>86941</v>
      </c>
      <c r="I497">
        <v>407229</v>
      </c>
      <c r="J497">
        <v>284695</v>
      </c>
      <c r="K497">
        <v>122533</v>
      </c>
      <c r="L497">
        <v>16851</v>
      </c>
      <c r="M497">
        <v>410996</v>
      </c>
      <c r="N497">
        <v>21468</v>
      </c>
    </row>
    <row r="498" spans="1:14" x14ac:dyDescent="0.25">
      <c r="A498" s="42" t="s">
        <v>226</v>
      </c>
      <c r="B498" t="s">
        <v>179</v>
      </c>
      <c r="C498">
        <v>1184</v>
      </c>
      <c r="D498">
        <v>170.86799999999999</v>
      </c>
      <c r="E498">
        <v>1794962</v>
      </c>
      <c r="F498">
        <v>1675906</v>
      </c>
      <c r="G498">
        <v>1927632</v>
      </c>
      <c r="H498">
        <v>155997</v>
      </c>
      <c r="I498">
        <v>1741626</v>
      </c>
      <c r="J498">
        <v>1425747</v>
      </c>
      <c r="K498">
        <v>315879</v>
      </c>
      <c r="L498">
        <v>67870</v>
      </c>
      <c r="M498">
        <v>810553</v>
      </c>
      <c r="N498">
        <v>62467</v>
      </c>
    </row>
    <row r="499" spans="1:14" x14ac:dyDescent="0.25">
      <c r="A499" s="42" t="s">
        <v>226</v>
      </c>
      <c r="B499" t="s">
        <v>180</v>
      </c>
      <c r="C499">
        <v>1102</v>
      </c>
      <c r="D499">
        <v>25.687999999999999</v>
      </c>
      <c r="E499">
        <v>167573</v>
      </c>
      <c r="F499">
        <v>102777</v>
      </c>
      <c r="G499">
        <v>174716</v>
      </c>
      <c r="H499">
        <v>20617</v>
      </c>
      <c r="I499">
        <v>127108</v>
      </c>
      <c r="J499">
        <v>84293</v>
      </c>
      <c r="K499">
        <v>42815</v>
      </c>
      <c r="L499">
        <v>12342</v>
      </c>
      <c r="M499">
        <v>196955</v>
      </c>
      <c r="N499">
        <v>4874</v>
      </c>
    </row>
    <row r="500" spans="1:14" x14ac:dyDescent="0.25">
      <c r="A500" s="42" t="s">
        <v>226</v>
      </c>
      <c r="B500" t="s">
        <v>181</v>
      </c>
      <c r="C500">
        <v>4898</v>
      </c>
      <c r="D500">
        <v>21.030999999999999</v>
      </c>
      <c r="E500">
        <v>49256</v>
      </c>
      <c r="F500">
        <v>43462</v>
      </c>
      <c r="G500">
        <v>49317</v>
      </c>
      <c r="H500">
        <v>9783</v>
      </c>
      <c r="I500">
        <v>44728</v>
      </c>
      <c r="J500">
        <v>29979</v>
      </c>
      <c r="K500">
        <v>14749</v>
      </c>
      <c r="L500">
        <v>2394</v>
      </c>
      <c r="M500">
        <v>37596</v>
      </c>
      <c r="N500">
        <v>2589</v>
      </c>
    </row>
    <row r="501" spans="1:14" x14ac:dyDescent="0.25">
      <c r="A501" s="42" t="s">
        <v>226</v>
      </c>
      <c r="B501" t="s">
        <v>182</v>
      </c>
      <c r="C501">
        <v>10893</v>
      </c>
      <c r="D501">
        <v>42.735999999999997</v>
      </c>
      <c r="E501">
        <v>92636</v>
      </c>
      <c r="F501">
        <v>84314</v>
      </c>
      <c r="G501">
        <v>93272</v>
      </c>
      <c r="H501">
        <v>22219</v>
      </c>
      <c r="I501">
        <v>87217</v>
      </c>
      <c r="J501">
        <v>54580</v>
      </c>
      <c r="K501">
        <v>32637</v>
      </c>
      <c r="L501">
        <v>6831</v>
      </c>
      <c r="M501">
        <v>91859</v>
      </c>
      <c r="N501">
        <v>6155</v>
      </c>
    </row>
    <row r="502" spans="1:14" x14ac:dyDescent="0.25">
      <c r="A502" s="42" t="s">
        <v>226</v>
      </c>
      <c r="B502" t="s">
        <v>183</v>
      </c>
      <c r="C502">
        <v>19749</v>
      </c>
      <c r="D502">
        <v>59.161999999999999</v>
      </c>
      <c r="E502">
        <v>194069</v>
      </c>
      <c r="F502">
        <v>166875</v>
      </c>
      <c r="G502">
        <v>187362</v>
      </c>
      <c r="H502">
        <v>37177</v>
      </c>
      <c r="I502">
        <v>172847</v>
      </c>
      <c r="J502">
        <v>112099</v>
      </c>
      <c r="K502">
        <v>60748</v>
      </c>
      <c r="L502">
        <v>15739</v>
      </c>
      <c r="M502">
        <v>158797</v>
      </c>
      <c r="N502">
        <v>7299</v>
      </c>
    </row>
    <row r="503" spans="1:14" x14ac:dyDescent="0.25">
      <c r="A503" s="42" t="s">
        <v>226</v>
      </c>
      <c r="B503" t="s">
        <v>185</v>
      </c>
      <c r="C503">
        <v>923</v>
      </c>
      <c r="D503">
        <v>18.390999999999998</v>
      </c>
      <c r="E503">
        <v>67752</v>
      </c>
      <c r="F503">
        <v>67230</v>
      </c>
      <c r="G503">
        <v>67199</v>
      </c>
      <c r="H503">
        <v>14783</v>
      </c>
      <c r="I503">
        <v>67524</v>
      </c>
      <c r="J503">
        <v>43933</v>
      </c>
      <c r="K503">
        <v>23591</v>
      </c>
      <c r="L503">
        <v>3495</v>
      </c>
      <c r="M503">
        <v>125448</v>
      </c>
      <c r="N503">
        <v>7640</v>
      </c>
    </row>
    <row r="504" spans="1:14" x14ac:dyDescent="0.25">
      <c r="A504" s="42" t="s">
        <v>226</v>
      </c>
      <c r="B504" t="s">
        <v>186</v>
      </c>
      <c r="C504">
        <v>195</v>
      </c>
      <c r="D504">
        <v>1.4910000000000001</v>
      </c>
      <c r="E504">
        <v>4184</v>
      </c>
      <c r="F504">
        <v>4110</v>
      </c>
      <c r="G504">
        <v>3935</v>
      </c>
      <c r="H504">
        <v>1086</v>
      </c>
      <c r="I504">
        <v>4143</v>
      </c>
      <c r="J504">
        <v>2058</v>
      </c>
      <c r="K504">
        <v>2085</v>
      </c>
      <c r="L504">
        <v>366</v>
      </c>
      <c r="M504">
        <v>5958</v>
      </c>
      <c r="N504">
        <v>459</v>
      </c>
    </row>
    <row r="505" spans="1:14" x14ac:dyDescent="0.25">
      <c r="A505" s="42" t="s">
        <v>226</v>
      </c>
      <c r="B505" t="s">
        <v>187</v>
      </c>
      <c r="C505">
        <v>5905</v>
      </c>
      <c r="D505">
        <v>35.622</v>
      </c>
      <c r="E505">
        <v>119717</v>
      </c>
      <c r="F505">
        <v>104127</v>
      </c>
      <c r="G505">
        <v>119546</v>
      </c>
      <c r="H505">
        <v>19855</v>
      </c>
      <c r="I505">
        <v>108929</v>
      </c>
      <c r="J505">
        <v>72491</v>
      </c>
      <c r="K505">
        <v>36438</v>
      </c>
      <c r="L505">
        <v>7689</v>
      </c>
      <c r="M505">
        <v>120046</v>
      </c>
      <c r="N505">
        <v>9757</v>
      </c>
    </row>
    <row r="506" spans="1:14" x14ac:dyDescent="0.25">
      <c r="A506" s="42" t="s">
        <v>226</v>
      </c>
      <c r="B506" t="s">
        <v>188</v>
      </c>
      <c r="C506">
        <v>48</v>
      </c>
      <c r="D506">
        <v>0.42399999999999999</v>
      </c>
      <c r="E506">
        <v>1272</v>
      </c>
      <c r="F506">
        <v>1265</v>
      </c>
      <c r="G506">
        <v>1303</v>
      </c>
      <c r="H506">
        <v>271</v>
      </c>
      <c r="I506">
        <v>1253</v>
      </c>
      <c r="J506">
        <v>881</v>
      </c>
      <c r="K506">
        <v>372</v>
      </c>
      <c r="L506">
        <v>74</v>
      </c>
      <c r="M506">
        <v>982</v>
      </c>
      <c r="N506">
        <v>105</v>
      </c>
    </row>
    <row r="507" spans="1:14" x14ac:dyDescent="0.25">
      <c r="A507" s="42" t="s">
        <v>8</v>
      </c>
      <c r="B507" t="s">
        <v>183</v>
      </c>
    </row>
    <row r="508" spans="1:14" x14ac:dyDescent="0.25">
      <c r="A508" s="42" t="s">
        <v>10</v>
      </c>
      <c r="B508" t="s">
        <v>183</v>
      </c>
    </row>
    <row r="509" spans="1:14" x14ac:dyDescent="0.25">
      <c r="A509" s="42" t="s">
        <v>11</v>
      </c>
      <c r="B509" t="s">
        <v>183</v>
      </c>
    </row>
    <row r="510" spans="1:14" x14ac:dyDescent="0.25">
      <c r="A510" s="42" t="s">
        <v>12</v>
      </c>
      <c r="B510" t="s">
        <v>183</v>
      </c>
    </row>
    <row r="511" spans="1:14" x14ac:dyDescent="0.25">
      <c r="A511" s="42" t="s">
        <v>9</v>
      </c>
      <c r="B511" t="s">
        <v>183</v>
      </c>
    </row>
  </sheetData>
  <sheetProtection formatCells="0" formatColumns="0" formatRows="0" insertColumns="0" insertRows="0" insertHyperlinks="0" deleteColumns="0" deleteRows="0" autoFilter="0" pivotTables="0"/>
  <autoFilter ref="A1:O511" xr:uid="{00000000-0009-0000-0000-000002000000}">
    <sortState xmlns:xlrd2="http://schemas.microsoft.com/office/spreadsheetml/2017/richdata2" ref="A2:O454">
      <sortCondition ref="A1:A458"/>
    </sortState>
  </autoFilter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6"/>
  <sheetViews>
    <sheetView topLeftCell="A18" workbookViewId="0"/>
  </sheetViews>
  <sheetFormatPr defaultRowHeight="15" x14ac:dyDescent="0.25"/>
  <cols>
    <col min="1" max="1" width="8" style="9" customWidth="1"/>
    <col min="2" max="2" width="9.140625" style="8"/>
    <col min="3" max="3" width="100.5703125" style="8" customWidth="1"/>
    <col min="4" max="16384" width="9.140625" style="8"/>
  </cols>
  <sheetData>
    <row r="1" spans="1:3" x14ac:dyDescent="0.25">
      <c r="A1" s="28" t="str">
        <f>INDEX(tblTrans[[English]:[Čeština]],MATCH(B1,tblTrans[ID],0),LangSelID)</f>
        <v>zpět</v>
      </c>
      <c r="B1" s="9">
        <v>120</v>
      </c>
    </row>
    <row r="2" spans="1:3" ht="23.25" x14ac:dyDescent="0.35">
      <c r="A2" s="9">
        <v>117</v>
      </c>
      <c r="B2" s="30" t="str">
        <f>INDEX(tblTrans[[English]:[Čeština]],MATCH(A2,tblTrans[ID],0),LangSelID)</f>
        <v>Seznam názvů jednotlivých odvětví:</v>
      </c>
      <c r="C2" s="27"/>
    </row>
    <row r="3" spans="1:3" x14ac:dyDescent="0.25">
      <c r="B3" s="27"/>
      <c r="C3" s="27"/>
    </row>
    <row r="4" spans="1:3" x14ac:dyDescent="0.25">
      <c r="B4" s="29" t="s">
        <v>4</v>
      </c>
      <c r="C4" s="29" t="str">
        <f>INDEX(tblTrans[[English]:[Čeština]],MATCH(B4,tblTrans[ID],0),LangSelID)</f>
        <v>Těžba a dobývání</v>
      </c>
    </row>
    <row r="5" spans="1:3" x14ac:dyDescent="0.25">
      <c r="B5" s="29" t="s">
        <v>198</v>
      </c>
      <c r="C5" s="29" t="str">
        <f>INDEX(tblTrans[[English]:[Čeština]],MATCH(B5,tblTrans[ID],0),LangSelID)</f>
        <v>Těžba a úprava černého a hnědého uhlí</v>
      </c>
    </row>
    <row r="6" spans="1:3" x14ac:dyDescent="0.25">
      <c r="B6" s="29" t="s">
        <v>201</v>
      </c>
      <c r="C6" s="29" t="str">
        <f>INDEX(tblTrans[[English]:[Čeština]],MATCH(B6,tblTrans[ID],0),LangSelID)</f>
        <v>Ostatní těžba a dobývání</v>
      </c>
    </row>
    <row r="7" spans="1:3" x14ac:dyDescent="0.25">
      <c r="B7" s="29" t="s">
        <v>202</v>
      </c>
      <c r="C7" s="29" t="str">
        <f>INDEX(tblTrans[[English]:[Čeština]],MATCH(B7,tblTrans[ID],0),LangSelID)</f>
        <v>Podpůrné činnosti při těžbě</v>
      </c>
    </row>
    <row r="8" spans="1:3" x14ac:dyDescent="0.25">
      <c r="B8" s="29" t="s">
        <v>5</v>
      </c>
      <c r="C8" s="29" t="str">
        <f>INDEX(tblTrans[[English]:[Čeština]],MATCH(B8,tblTrans[ID],0),LangSelID)</f>
        <v>Zpracovatelský průmysl</v>
      </c>
    </row>
    <row r="9" spans="1:3" x14ac:dyDescent="0.25">
      <c r="B9" s="29" t="s">
        <v>160</v>
      </c>
      <c r="C9" s="29" t="str">
        <f>INDEX(tblTrans[[English]:[Čeština]],MATCH(B9,tblTrans[ID],0),LangSelID)</f>
        <v>Výroba potravinářských výrobků</v>
      </c>
    </row>
    <row r="10" spans="1:3" x14ac:dyDescent="0.25">
      <c r="B10" s="29" t="s">
        <v>161</v>
      </c>
      <c r="C10" s="29" t="str">
        <f>INDEX(tblTrans[[English]:[Čeština]],MATCH(B10,tblTrans[ID],0),LangSelID)</f>
        <v>Výroba nápojů</v>
      </c>
    </row>
    <row r="11" spans="1:3" x14ac:dyDescent="0.25">
      <c r="B11" s="29" t="s">
        <v>163</v>
      </c>
      <c r="C11" s="29" t="str">
        <f>INDEX(tblTrans[[English]:[Čeština]],MATCH(B11,tblTrans[ID],0),LangSelID)</f>
        <v>Výroba textilií</v>
      </c>
    </row>
    <row r="12" spans="1:3" x14ac:dyDescent="0.25">
      <c r="B12" s="29" t="s">
        <v>164</v>
      </c>
      <c r="C12" s="29" t="str">
        <f>INDEX(tblTrans[[English]:[Čeština]],MATCH(B12,tblTrans[ID],0),LangSelID)</f>
        <v>Výroba oděvů</v>
      </c>
    </row>
    <row r="13" spans="1:3" x14ac:dyDescent="0.25">
      <c r="B13" s="29" t="s">
        <v>165</v>
      </c>
      <c r="C13" s="29" t="str">
        <f>INDEX(tblTrans[[English]:[Čeština]],MATCH(B13,tblTrans[ID],0),LangSelID)</f>
        <v>Výroba usní a souvisejících výrobků</v>
      </c>
    </row>
    <row r="14" spans="1:3" x14ac:dyDescent="0.25">
      <c r="B14" s="29" t="s">
        <v>166</v>
      </c>
      <c r="C14" s="29" t="str">
        <f>INDEX(tblTrans[[English]:[Čeština]],MATCH(B14,tblTrans[ID],0),LangSelID)</f>
        <v>Zpracování dřeva, výroba dřevěných, korkových, proutěných a slaměných výrobků, kromě nábytku</v>
      </c>
    </row>
    <row r="15" spans="1:3" x14ac:dyDescent="0.25">
      <c r="B15" s="29" t="s">
        <v>167</v>
      </c>
      <c r="C15" s="29" t="str">
        <f>INDEX(tblTrans[[English]:[Čeština]],MATCH(B15,tblTrans[ID],0),LangSelID)</f>
        <v>Výroba papíru a výrobků z papíru</v>
      </c>
    </row>
    <row r="16" spans="1:3" x14ac:dyDescent="0.25">
      <c r="B16" s="29" t="s">
        <v>168</v>
      </c>
      <c r="C16" s="29" t="str">
        <f>INDEX(tblTrans[[English]:[Čeština]],MATCH(B16,tblTrans[ID],0),LangSelID)</f>
        <v>Tisk a rozmnožování nahraných nosičů</v>
      </c>
    </row>
    <row r="17" spans="2:3" x14ac:dyDescent="0.25">
      <c r="B17" s="29" t="s">
        <v>170</v>
      </c>
      <c r="C17" s="29" t="str">
        <f>INDEX(tblTrans[[English]:[Čeština]],MATCH(B17,tblTrans[ID],0),LangSelID)</f>
        <v>Výroba chemických látek a chemických přípravků</v>
      </c>
    </row>
    <row r="18" spans="2:3" x14ac:dyDescent="0.25">
      <c r="B18" s="29" t="s">
        <v>171</v>
      </c>
      <c r="C18" s="29" t="str">
        <f>INDEX(tblTrans[[English]:[Čeština]],MATCH(B18,tblTrans[ID],0),LangSelID)</f>
        <v>Výroba základních farmaceutických výrobků a farmaceutických přípravků</v>
      </c>
    </row>
    <row r="19" spans="2:3" x14ac:dyDescent="0.25">
      <c r="B19" s="29" t="s">
        <v>172</v>
      </c>
      <c r="C19" s="29" t="str">
        <f>INDEX(tblTrans[[English]:[Čeština]],MATCH(B19,tblTrans[ID],0),LangSelID)</f>
        <v>Výroba pryžových a plastových výrobků</v>
      </c>
    </row>
    <row r="20" spans="2:3" x14ac:dyDescent="0.25">
      <c r="B20" s="29" t="s">
        <v>173</v>
      </c>
      <c r="C20" s="29" t="str">
        <f>INDEX(tblTrans[[English]:[Čeština]],MATCH(B20,tblTrans[ID],0),LangSelID)</f>
        <v>Výroba ostatních nekovových minerálních výrobků</v>
      </c>
    </row>
    <row r="21" spans="2:3" x14ac:dyDescent="0.25">
      <c r="B21" s="29" t="s">
        <v>174</v>
      </c>
      <c r="C21" s="29" t="str">
        <f>INDEX(tblTrans[[English]:[Čeština]],MATCH(B21,tblTrans[ID],0),LangSelID)</f>
        <v>Výroba základních kovů, hutní zpracování kovů; slévárenství</v>
      </c>
    </row>
    <row r="22" spans="2:3" x14ac:dyDescent="0.25">
      <c r="B22" s="29" t="s">
        <v>175</v>
      </c>
      <c r="C22" s="29" t="str">
        <f>INDEX(tblTrans[[English]:[Čeština]],MATCH(B22,tblTrans[ID],0),LangSelID)</f>
        <v>Výroba kovových konstrukcí a kovodělných výrobků, kromě strojů a zařízení</v>
      </c>
    </row>
    <row r="23" spans="2:3" x14ac:dyDescent="0.25">
      <c r="B23" s="29" t="s">
        <v>176</v>
      </c>
      <c r="C23" s="29" t="str">
        <f>INDEX(tblTrans[[English]:[Čeština]],MATCH(B23,tblTrans[ID],0),LangSelID)</f>
        <v>Výroba počítačů, elektronických a optických přístrojů a zařízení</v>
      </c>
    </row>
    <row r="24" spans="2:3" x14ac:dyDescent="0.25">
      <c r="B24" s="29" t="s">
        <v>177</v>
      </c>
      <c r="C24" s="29" t="str">
        <f>INDEX(tblTrans[[English]:[Čeština]],MATCH(B24,tblTrans[ID],0),LangSelID)</f>
        <v>Výroba elektrických zařízení</v>
      </c>
    </row>
    <row r="25" spans="2:3" x14ac:dyDescent="0.25">
      <c r="B25" s="29" t="s">
        <v>178</v>
      </c>
      <c r="C25" s="29" t="str">
        <f>INDEX(tblTrans[[English]:[Čeština]],MATCH(B25,tblTrans[ID],0),LangSelID)</f>
        <v>Výroba strojů a zařízení j. n.</v>
      </c>
    </row>
    <row r="26" spans="2:3" x14ac:dyDescent="0.25">
      <c r="B26" s="29" t="s">
        <v>179</v>
      </c>
      <c r="C26" s="29" t="str">
        <f>INDEX(tblTrans[[English]:[Čeština]],MATCH(B26,tblTrans[ID],0),LangSelID)</f>
        <v>Výroba motorových vozidel (kromě motocyklů), přívěsů a návěsů</v>
      </c>
    </row>
    <row r="27" spans="2:3" x14ac:dyDescent="0.25">
      <c r="B27" s="29" t="s">
        <v>180</v>
      </c>
      <c r="C27" s="29" t="str">
        <f>INDEX(tblTrans[[English]:[Čeština]],MATCH(B27,tblTrans[ID],0),LangSelID)</f>
        <v>Výroba ostatních dopravních prostředků a zařízení</v>
      </c>
    </row>
    <row r="28" spans="2:3" x14ac:dyDescent="0.25">
      <c r="B28" s="29" t="s">
        <v>181</v>
      </c>
      <c r="C28" s="29" t="str">
        <f>INDEX(tblTrans[[English]:[Čeština]],MATCH(B28,tblTrans[ID],0),LangSelID)</f>
        <v>Výroba nábytku</v>
      </c>
    </row>
    <row r="29" spans="2:3" x14ac:dyDescent="0.25">
      <c r="B29" s="29" t="s">
        <v>182</v>
      </c>
      <c r="C29" s="29" t="str">
        <f>INDEX(tblTrans[[English]:[Čeština]],MATCH(B29,tblTrans[ID],0),LangSelID)</f>
        <v>Ostatní zpracovatelský průmysl</v>
      </c>
    </row>
    <row r="30" spans="2:3" x14ac:dyDescent="0.25">
      <c r="B30" s="29" t="s">
        <v>183</v>
      </c>
      <c r="C30" s="29" t="str">
        <f>INDEX(tblTrans[[English]:[Čeština]],MATCH(B30,tblTrans[ID],0),LangSelID)</f>
        <v>Opravy a instalace strojů a zařízení</v>
      </c>
    </row>
    <row r="31" spans="2:3" x14ac:dyDescent="0.25">
      <c r="B31" s="29" t="s">
        <v>6</v>
      </c>
      <c r="C31" s="29" t="str">
        <f>INDEX(tblTrans[[English]:[Čeština]],MATCH(B31,tblTrans[ID],0),LangSelID)</f>
        <v>Výroba a rozvod elektřiny, plynu, tepla a klimatizovaného vzduchu</v>
      </c>
    </row>
    <row r="32" spans="2:3" x14ac:dyDescent="0.25">
      <c r="B32" s="29" t="s">
        <v>7</v>
      </c>
      <c r="C32" s="29" t="str">
        <f>INDEX(tblTrans[[English]:[Čeština]],MATCH(B32,tblTrans[ID],0),LangSelID)</f>
        <v>Zásobování vodou; činnosti související s odpadními vodami, odpady a sanacemi</v>
      </c>
    </row>
    <row r="33" spans="2:3" x14ac:dyDescent="0.25">
      <c r="B33" s="29" t="s">
        <v>185</v>
      </c>
      <c r="C33" s="29" t="str">
        <f>INDEX(tblTrans[[English]:[Čeština]],MATCH(B33,tblTrans[ID],0),LangSelID)</f>
        <v>Shromažďování, úprava a rozvod vody</v>
      </c>
    </row>
    <row r="34" spans="2:3" x14ac:dyDescent="0.25">
      <c r="B34" s="29" t="s">
        <v>186</v>
      </c>
      <c r="C34" s="29" t="str">
        <f>INDEX(tblTrans[[English]:[Čeština]],MATCH(B34,tblTrans[ID],0),LangSelID)</f>
        <v>Činnosti související s odpadními vodami</v>
      </c>
    </row>
    <row r="35" spans="2:3" x14ac:dyDescent="0.25">
      <c r="B35" s="29" t="s">
        <v>187</v>
      </c>
      <c r="C35" s="29" t="str">
        <f>INDEX(tblTrans[[English]:[Čeština]],MATCH(B35,tblTrans[ID],0),LangSelID)</f>
        <v>Shromažďování, sběr a odstraňování odpadů, úprava odpadů k dalšímu využití</v>
      </c>
    </row>
    <row r="36" spans="2:3" x14ac:dyDescent="0.25">
      <c r="B36" s="29" t="s">
        <v>188</v>
      </c>
      <c r="C36" s="29" t="str">
        <f>INDEX(tblTrans[[English]:[Čeština]],MATCH(B36,tblTrans[ID],0),LangSelID)</f>
        <v>Sanace a jiné činnosti související s odpady</v>
      </c>
    </row>
  </sheetData>
  <sheetProtection formatCells="0" formatColumns="0" formatRows="0" insertColumns="0" insertRows="0" deleteColumns="0" deleteRows="0" sort="0"/>
  <hyperlinks>
    <hyperlink ref="A1" location="prumysl!A1" display="prumysl!A1" xr:uid="{00000000-0004-0000-0300-000000000000}"/>
  </hyperlinks>
  <pageMargins left="0.7" right="0.7" top="0.78740157499999996" bottom="0.78740157499999996" header="0.3" footer="0.3"/>
  <pageSetup paperSize="9" orientation="portrait" horizontalDpi="0" verticalDpi="0" r:id="rId1"/>
  <ignoredErrors>
    <ignoredError sqref="C4:C5 B2 A1 C6:C10 C11:C16 C32:C36 C17:C3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prumysl</vt:lpstr>
      <vt:lpstr>pomocne</vt:lpstr>
      <vt:lpstr>data</vt:lpstr>
      <vt:lpstr>NACE</vt:lpstr>
      <vt:lpstr>data</vt:lpstr>
      <vt:lpstr>LangList</vt:lpstr>
      <vt:lpstr>LangSel</vt:lpstr>
      <vt:lpstr>LangSelID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Karel Novotný</dc:creator>
  <cp:lastModifiedBy>Novotný Karel</cp:lastModifiedBy>
  <dcterms:created xsi:type="dcterms:W3CDTF">2023-05-16T12:28:26Z</dcterms:created>
  <dcterms:modified xsi:type="dcterms:W3CDTF">2026-03-11T15:21:49Z</dcterms:modified>
</cp:coreProperties>
</file>