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hnal1452\DATA\Office\abc\"/>
    </mc:Choice>
  </mc:AlternateContent>
  <bookViews>
    <workbookView xWindow="480" yWindow="135" windowWidth="21840" windowHeight="12015"/>
  </bookViews>
  <sheets>
    <sheet name="OBSAH" sheetId="17" r:id="rId1"/>
    <sheet name="T1" sheetId="1" r:id="rId2"/>
    <sheet name="T2" sheetId="2" r:id="rId3"/>
    <sheet name="T3" sheetId="3" r:id="rId4"/>
    <sheet name="T4" sheetId="18" r:id="rId5"/>
    <sheet name="T4a" sheetId="26" r:id="rId6"/>
    <sheet name="T5" sheetId="19" r:id="rId7"/>
    <sheet name="T5a" sheetId="20" r:id="rId8"/>
    <sheet name="T6" sheetId="21" r:id="rId9"/>
    <sheet name="T6a" sheetId="22" r:id="rId10"/>
    <sheet name="T7" sheetId="23" r:id="rId11"/>
    <sheet name="T8" sheetId="24" r:id="rId12"/>
    <sheet name="T9" sheetId="4" r:id="rId13"/>
    <sheet name="T10" sheetId="5" r:id="rId14"/>
    <sheet name="T11" sheetId="6" r:id="rId15"/>
    <sheet name="T12" sheetId="7" r:id="rId16"/>
    <sheet name="T13" sheetId="8" r:id="rId17"/>
    <sheet name="T14" sheetId="9" r:id="rId18"/>
    <sheet name="T15" sheetId="25" r:id="rId19"/>
    <sheet name="T16" sheetId="27" r:id="rId20"/>
    <sheet name="T17" sheetId="12" r:id="rId21"/>
    <sheet name="T18" sheetId="10" r:id="rId22"/>
    <sheet name="T19" sheetId="14" r:id="rId23"/>
    <sheet name="T20" sheetId="15" r:id="rId24"/>
    <sheet name="T21" sheetId="16" r:id="rId25"/>
  </sheets>
  <definedNames>
    <definedName name="OLE_LINK100" localSheetId="1">'T1'!$A$3</definedName>
  </definedNames>
  <calcPr calcId="162913"/>
</workbook>
</file>

<file path=xl/calcChain.xml><?xml version="1.0" encoding="utf-8"?>
<calcChain xmlns="http://schemas.openxmlformats.org/spreadsheetml/2006/main">
  <c r="J16" i="12" l="1"/>
  <c r="I16" i="12"/>
  <c r="J15" i="12"/>
  <c r="J14" i="12"/>
  <c r="I14" i="12"/>
  <c r="J13" i="12"/>
  <c r="D7" i="12"/>
  <c r="D6" i="12"/>
  <c r="D5" i="12"/>
  <c r="D13" i="12" s="1"/>
  <c r="D14" i="12" l="1"/>
  <c r="D16" i="12"/>
  <c r="J20" i="7" l="1"/>
  <c r="D20" i="7"/>
  <c r="J17" i="7"/>
  <c r="D17" i="7"/>
  <c r="J11" i="7"/>
  <c r="D11" i="7"/>
  <c r="J8" i="7"/>
  <c r="D8" i="7"/>
  <c r="J4" i="7"/>
  <c r="J26" i="7" s="1"/>
  <c r="D4" i="7"/>
  <c r="D26" i="7" s="1"/>
  <c r="J22" i="6" l="1"/>
  <c r="D22" i="6"/>
  <c r="J19" i="6"/>
  <c r="D19" i="6"/>
  <c r="J15" i="6"/>
  <c r="D15" i="6"/>
  <c r="J12" i="6"/>
  <c r="D12" i="6"/>
  <c r="J9" i="6"/>
  <c r="D9" i="6"/>
  <c r="J4" i="6"/>
  <c r="J29" i="6" s="1"/>
  <c r="D4" i="6"/>
  <c r="D29" i="6" s="1"/>
  <c r="J15" i="5" l="1"/>
  <c r="D15" i="5"/>
  <c r="J7" i="5"/>
  <c r="D7" i="5"/>
  <c r="J4" i="5"/>
  <c r="J19" i="5" s="1"/>
  <c r="D4" i="5"/>
  <c r="D19" i="5" s="1"/>
  <c r="J16" i="4" l="1"/>
  <c r="D16" i="4"/>
  <c r="J12" i="4"/>
  <c r="D12" i="4"/>
  <c r="J7" i="4"/>
  <c r="D7" i="4"/>
  <c r="J4" i="4"/>
  <c r="J21" i="4" s="1"/>
  <c r="D4" i="4"/>
  <c r="D21" i="4" s="1"/>
  <c r="J13" i="27" l="1"/>
  <c r="I13" i="27"/>
  <c r="H13" i="27"/>
  <c r="G13" i="27"/>
  <c r="F13" i="27"/>
  <c r="E13" i="27"/>
  <c r="D13" i="27"/>
  <c r="C13" i="27"/>
  <c r="B13" i="27"/>
  <c r="B9" i="27"/>
  <c r="J5" i="27"/>
  <c r="I5" i="27"/>
  <c r="H5" i="27"/>
  <c r="G5" i="27"/>
  <c r="F5" i="27"/>
  <c r="E5" i="27"/>
  <c r="D5" i="27"/>
  <c r="C5" i="27"/>
  <c r="B5" i="27"/>
  <c r="F33" i="3" l="1"/>
  <c r="E33" i="3"/>
  <c r="K24" i="3"/>
  <c r="E11" i="10" l="1"/>
  <c r="E18" i="10"/>
  <c r="E7" i="10" l="1"/>
  <c r="E4" i="10"/>
  <c r="J19" i="25" l="1"/>
  <c r="I19" i="25"/>
  <c r="D19" i="25"/>
  <c r="C19" i="25"/>
  <c r="J15" i="25"/>
  <c r="I15" i="25"/>
  <c r="I14" i="25" s="1"/>
  <c r="D15" i="25"/>
  <c r="C15" i="25"/>
  <c r="C14" i="25" s="1"/>
  <c r="J10" i="25"/>
  <c r="I10" i="25"/>
  <c r="H10" i="25"/>
  <c r="G10" i="25"/>
  <c r="F10" i="25"/>
  <c r="E10" i="25"/>
  <c r="D10" i="25"/>
  <c r="C10" i="25"/>
  <c r="B10" i="25"/>
  <c r="J6" i="25"/>
  <c r="I6" i="25"/>
  <c r="I4" i="25" s="1"/>
  <c r="H6" i="25"/>
  <c r="G6" i="25"/>
  <c r="G4" i="25" s="1"/>
  <c r="F6" i="25"/>
  <c r="F4" i="25" s="1"/>
  <c r="E6" i="25"/>
  <c r="E4" i="25" s="1"/>
  <c r="D6" i="25"/>
  <c r="D4" i="25" s="1"/>
  <c r="C6" i="25"/>
  <c r="C4" i="25" s="1"/>
  <c r="B6" i="25"/>
  <c r="B4" i="25" s="1"/>
  <c r="B23" i="25" s="1"/>
  <c r="H4" i="25"/>
  <c r="D14" i="25" l="1"/>
  <c r="D23" i="25" s="1"/>
  <c r="J4" i="25"/>
  <c r="J14" i="25"/>
  <c r="E23" i="25"/>
  <c r="C23" i="25"/>
  <c r="K33" i="2"/>
  <c r="K32" i="2"/>
  <c r="K31" i="2"/>
  <c r="K30" i="2"/>
  <c r="I29" i="2"/>
  <c r="H29" i="2"/>
  <c r="H34" i="2" s="1"/>
  <c r="K28" i="2"/>
  <c r="K27" i="2"/>
  <c r="K26" i="2"/>
  <c r="K25" i="2"/>
  <c r="K24" i="2"/>
  <c r="J23" i="2"/>
  <c r="G23" i="2"/>
  <c r="F23" i="2"/>
  <c r="E23" i="2"/>
  <c r="D23" i="2"/>
  <c r="C23" i="2"/>
  <c r="B23" i="2"/>
  <c r="K22" i="2"/>
  <c r="K21" i="2"/>
  <c r="J20" i="2"/>
  <c r="G20" i="2"/>
  <c r="F20" i="2"/>
  <c r="E20" i="2"/>
  <c r="D20" i="2"/>
  <c r="B20" i="2"/>
  <c r="K19" i="2"/>
  <c r="K18" i="2"/>
  <c r="K17" i="2"/>
  <c r="J16" i="2"/>
  <c r="G16" i="2"/>
  <c r="F16" i="2"/>
  <c r="E16" i="2"/>
  <c r="D16" i="2"/>
  <c r="C16" i="2"/>
  <c r="B16" i="2"/>
  <c r="K15" i="2"/>
  <c r="K14" i="2"/>
  <c r="K13" i="2"/>
  <c r="J12" i="2"/>
  <c r="I12" i="2"/>
  <c r="F12" i="2"/>
  <c r="E12" i="2"/>
  <c r="D12" i="2"/>
  <c r="C12" i="2"/>
  <c r="B12" i="2"/>
  <c r="K11" i="2"/>
  <c r="K10" i="2"/>
  <c r="J9" i="2"/>
  <c r="F9" i="2"/>
  <c r="E9" i="2"/>
  <c r="D9" i="2"/>
  <c r="C9" i="2"/>
  <c r="B9" i="2"/>
  <c r="K8" i="2"/>
  <c r="K7" i="2"/>
  <c r="K6" i="2"/>
  <c r="K5" i="2"/>
  <c r="J4" i="2"/>
  <c r="I4" i="2"/>
  <c r="G4" i="2"/>
  <c r="F4" i="2"/>
  <c r="E4" i="2"/>
  <c r="D4" i="2"/>
  <c r="C4" i="2"/>
  <c r="B4" i="2"/>
  <c r="C34" i="2" l="1"/>
  <c r="G34" i="2"/>
  <c r="K16" i="2"/>
  <c r="K29" i="2"/>
  <c r="I34" i="2"/>
  <c r="J34" i="2"/>
  <c r="B34" i="2"/>
  <c r="F34" i="2"/>
  <c r="K9" i="2"/>
  <c r="K20" i="2"/>
  <c r="D34" i="2"/>
  <c r="K12" i="2"/>
  <c r="E34" i="2"/>
  <c r="K23" i="2"/>
  <c r="K4" i="2"/>
  <c r="K34" i="2" l="1"/>
  <c r="I33" i="3"/>
  <c r="H33" i="3"/>
  <c r="F32" i="3"/>
  <c r="B32" i="3"/>
  <c r="B31" i="3"/>
  <c r="K31" i="3" s="1"/>
  <c r="B30" i="3"/>
  <c r="K30" i="3" s="1"/>
  <c r="C29" i="3"/>
  <c r="B29" i="3" s="1"/>
  <c r="K29" i="3" s="1"/>
  <c r="F28" i="3"/>
  <c r="B28" i="3"/>
  <c r="B27" i="3"/>
  <c r="K27" i="3" s="1"/>
  <c r="G26" i="3"/>
  <c r="G33" i="3" s="1"/>
  <c r="C26" i="3"/>
  <c r="B26" i="3" s="1"/>
  <c r="B25" i="3"/>
  <c r="K25" i="3" s="1"/>
  <c r="B23" i="3"/>
  <c r="B22" i="3"/>
  <c r="J21" i="3"/>
  <c r="E21" i="3"/>
  <c r="B21" i="3" s="1"/>
  <c r="B20" i="3"/>
  <c r="K20" i="3" s="1"/>
  <c r="B19" i="3"/>
  <c r="K19" i="3" s="1"/>
  <c r="E18" i="3"/>
  <c r="C18" i="3"/>
  <c r="B17" i="3"/>
  <c r="K17" i="3" s="1"/>
  <c r="B16" i="3"/>
  <c r="K16" i="3" s="1"/>
  <c r="B15" i="3"/>
  <c r="K15" i="3" s="1"/>
  <c r="B14" i="3"/>
  <c r="K14" i="3" s="1"/>
  <c r="B13" i="3"/>
  <c r="K13" i="3" s="1"/>
  <c r="J12" i="3"/>
  <c r="E12" i="3"/>
  <c r="C12" i="3"/>
  <c r="B11" i="3"/>
  <c r="K11" i="3" s="1"/>
  <c r="B10" i="3"/>
  <c r="K10" i="3" s="1"/>
  <c r="E9" i="3"/>
  <c r="D9" i="3"/>
  <c r="C9" i="3"/>
  <c r="B8" i="3"/>
  <c r="K8" i="3" s="1"/>
  <c r="B7" i="3"/>
  <c r="K7" i="3" s="1"/>
  <c r="B6" i="3"/>
  <c r="K6" i="3" s="1"/>
  <c r="J5" i="3"/>
  <c r="J33" i="3" s="1"/>
  <c r="E5" i="3"/>
  <c r="D5" i="3"/>
  <c r="D33" i="3" s="1"/>
  <c r="C5" i="3"/>
  <c r="K22" i="3" l="1"/>
  <c r="K28" i="3"/>
  <c r="B18" i="3"/>
  <c r="K18" i="3" s="1"/>
  <c r="K21" i="3"/>
  <c r="K23" i="3"/>
  <c r="K32" i="3"/>
  <c r="B9" i="3"/>
  <c r="K9" i="3" s="1"/>
  <c r="B12" i="3"/>
  <c r="K12" i="3" s="1"/>
  <c r="B5" i="3"/>
  <c r="K5" i="3" s="1"/>
  <c r="F26" i="3"/>
  <c r="K26" i="3" s="1"/>
  <c r="C33" i="3"/>
  <c r="B33" i="3" l="1"/>
  <c r="K33" i="3" s="1"/>
  <c r="J23" i="21"/>
  <c r="I23" i="21"/>
  <c r="H23" i="21"/>
  <c r="G23" i="21"/>
  <c r="F23" i="21"/>
  <c r="E23" i="21"/>
  <c r="D23" i="21"/>
  <c r="C23" i="21"/>
  <c r="B23" i="21"/>
  <c r="D20" i="21"/>
  <c r="D16" i="21"/>
  <c r="D13" i="21"/>
  <c r="D10" i="21"/>
  <c r="J4" i="21"/>
  <c r="I4" i="21"/>
  <c r="H4" i="21"/>
  <c r="G4" i="21"/>
  <c r="F4" i="21"/>
  <c r="E4" i="21"/>
  <c r="D4" i="21"/>
  <c r="C4" i="21"/>
  <c r="B4" i="21"/>
  <c r="J30" i="21" l="1"/>
  <c r="I30" i="21"/>
  <c r="I28" i="19"/>
  <c r="J25" i="19"/>
  <c r="I25" i="19"/>
  <c r="J20" i="19"/>
  <c r="I20" i="19"/>
  <c r="J17" i="19"/>
  <c r="I17" i="19"/>
  <c r="J11" i="19"/>
  <c r="I11" i="19"/>
  <c r="H11" i="19"/>
  <c r="J7" i="19"/>
  <c r="I7" i="19"/>
  <c r="J4" i="19"/>
  <c r="I4" i="19"/>
  <c r="J32" i="19" l="1"/>
  <c r="I32" i="19"/>
  <c r="J24" i="14" l="1"/>
  <c r="F24" i="14"/>
  <c r="E24" i="14"/>
  <c r="D24" i="14"/>
  <c r="C24" i="14"/>
  <c r="B23" i="14"/>
  <c r="B22" i="14"/>
  <c r="B21" i="14"/>
  <c r="K14" i="10" l="1"/>
  <c r="K11" i="10"/>
  <c r="K6" i="10" s="1"/>
  <c r="K7" i="10"/>
  <c r="K5" i="10" s="1"/>
  <c r="K4" i="10" l="1"/>
  <c r="F34" i="1" l="1"/>
  <c r="H35" i="1" l="1"/>
  <c r="B34" i="1"/>
  <c r="K34" i="1" s="1"/>
  <c r="D30" i="1"/>
  <c r="C30" i="1"/>
  <c r="B33" i="1"/>
  <c r="K33" i="1" s="1"/>
  <c r="B32" i="1"/>
  <c r="K32" i="1" s="1"/>
  <c r="B31" i="1"/>
  <c r="K31" i="1" s="1"/>
  <c r="B29" i="1"/>
  <c r="K29" i="1" s="1"/>
  <c r="E24" i="1"/>
  <c r="D24" i="1"/>
  <c r="C24" i="1"/>
  <c r="F24" i="1"/>
  <c r="I24" i="1"/>
  <c r="I35" i="1" s="1"/>
  <c r="B25" i="1"/>
  <c r="K25" i="1" s="1"/>
  <c r="B26" i="1"/>
  <c r="K26" i="1" s="1"/>
  <c r="B27" i="1"/>
  <c r="K27" i="1" s="1"/>
  <c r="B28" i="1"/>
  <c r="K28" i="1" s="1"/>
  <c r="K23" i="1"/>
  <c r="K22" i="1"/>
  <c r="J21" i="1"/>
  <c r="B21" i="1"/>
  <c r="E21" i="1"/>
  <c r="E17" i="1"/>
  <c r="D17" i="1"/>
  <c r="C17" i="1"/>
  <c r="B20" i="1"/>
  <c r="K20" i="1" s="1"/>
  <c r="B19" i="1"/>
  <c r="K19" i="1" s="1"/>
  <c r="B18" i="1"/>
  <c r="K18" i="1" s="1"/>
  <c r="E13" i="1"/>
  <c r="C13" i="1"/>
  <c r="B16" i="1"/>
  <c r="K16" i="1" s="1"/>
  <c r="B15" i="1"/>
  <c r="K15" i="1" s="1"/>
  <c r="B14" i="1"/>
  <c r="K14" i="1" s="1"/>
  <c r="D13" i="1"/>
  <c r="J13" i="1"/>
  <c r="J10" i="1"/>
  <c r="E10" i="1"/>
  <c r="B10" i="1"/>
  <c r="K12" i="1"/>
  <c r="K11" i="1"/>
  <c r="C5" i="1"/>
  <c r="D5" i="1"/>
  <c r="E5" i="1"/>
  <c r="G5" i="1"/>
  <c r="G35" i="1" s="1"/>
  <c r="J5" i="1"/>
  <c r="F8" i="1"/>
  <c r="B8" i="1"/>
  <c r="K8" i="1" s="1"/>
  <c r="K7" i="1"/>
  <c r="B7" i="1"/>
  <c r="F6" i="1"/>
  <c r="F5" i="1" s="1"/>
  <c r="B6" i="1"/>
  <c r="J35" i="1" l="1"/>
  <c r="K10" i="1"/>
  <c r="D35" i="1"/>
  <c r="C35" i="1"/>
  <c r="K30" i="1"/>
  <c r="B5" i="1"/>
  <c r="K17" i="1"/>
  <c r="E35" i="1"/>
  <c r="K21" i="1"/>
  <c r="B17" i="1"/>
  <c r="B24" i="1"/>
  <c r="K24" i="1" s="1"/>
  <c r="F35" i="1"/>
  <c r="K6" i="1"/>
  <c r="K5" i="1" s="1"/>
  <c r="B13" i="1"/>
  <c r="K13" i="1" s="1"/>
  <c r="B30" i="1"/>
  <c r="B35" i="1" l="1"/>
  <c r="K35" i="1"/>
</calcChain>
</file>

<file path=xl/sharedStrings.xml><?xml version="1.0" encoding="utf-8"?>
<sst xmlns="http://schemas.openxmlformats.org/spreadsheetml/2006/main" count="776" uniqueCount="388">
  <si>
    <t>HC x HF</t>
  </si>
  <si>
    <t>Místní rozpočty</t>
  </si>
  <si>
    <t>Zdravotní pojišťovny</t>
  </si>
  <si>
    <t>Soukromé pojištění</t>
  </si>
  <si>
    <t>Neziskové organizace</t>
  </si>
  <si>
    <t>Závodní péče</t>
  </si>
  <si>
    <t>Celkový součet</t>
  </si>
  <si>
    <t>1 Léčebná péče</t>
  </si>
  <si>
    <t xml:space="preserve"> 1.1 Lůžková léčebná péče</t>
  </si>
  <si>
    <t xml:space="preserve"> 1.2 Denní léčebná péče</t>
  </si>
  <si>
    <t xml:space="preserve"> 1.3 Ambulantní léčebná péče</t>
  </si>
  <si>
    <t xml:space="preserve"> 1.4 Domácí léčebná péče</t>
  </si>
  <si>
    <t>2 Rehabilitační péče</t>
  </si>
  <si>
    <t xml:space="preserve"> 2.1 Lůžková rehabilitační péče</t>
  </si>
  <si>
    <t xml:space="preserve"> 2.3 Ambulantní rehabilitační péče</t>
  </si>
  <si>
    <t>3 Dlouhodobá zdravotní péče</t>
  </si>
  <si>
    <t xml:space="preserve"> 3.1 Lůžková dlouhodobá zdravotní péče</t>
  </si>
  <si>
    <t xml:space="preserve"> 3.2 Denní dlouhodobá zdravotní péče</t>
  </si>
  <si>
    <t xml:space="preserve"> 3.4 Domácí dlouhodobá zdravotní péče</t>
  </si>
  <si>
    <t>4 Doplňkové služby</t>
  </si>
  <si>
    <t xml:space="preserve"> 4.1 Laboratorní služby</t>
  </si>
  <si>
    <t xml:space="preserve"> </t>
  </si>
  <si>
    <t xml:space="preserve"> 4.2 Zobrazovací metody</t>
  </si>
  <si>
    <t xml:space="preserve"> 4.3 Doprava pacientů</t>
  </si>
  <si>
    <t>5 Léčiva a ostatní zdravotnický materiál</t>
  </si>
  <si>
    <t xml:space="preserve"> 5.1 Léčiva a zdravotnický materiál</t>
  </si>
  <si>
    <t xml:space="preserve"> 5.2 Terapeutické pomůcky</t>
  </si>
  <si>
    <t>6 Preventivní péče</t>
  </si>
  <si>
    <t xml:space="preserve"> 6.1 Informační a poradenské programy</t>
  </si>
  <si>
    <t xml:space="preserve"> 6.2 Imunizační programy</t>
  </si>
  <si>
    <t xml:space="preserve"> 6.3 Programy pro včasné odhalení nemocí</t>
  </si>
  <si>
    <t xml:space="preserve"> 6.4 Programy pro sledování zdravotního stavu</t>
  </si>
  <si>
    <t>7 Správa systému zdravotní péče</t>
  </si>
  <si>
    <t xml:space="preserve">HCR.1 Dlouhodobá sociální péče </t>
  </si>
  <si>
    <t>HCR.1.1 Sociální služby</t>
  </si>
  <si>
    <t>HCR.1.2 Peněžité dávky</t>
  </si>
  <si>
    <t>HCR.2 Podpora zdraví</t>
  </si>
  <si>
    <t>9 Ostatní zdravotní péče</t>
  </si>
  <si>
    <t>Veřejné zdroje celkem</t>
  </si>
  <si>
    <t xml:space="preserve">Státní 
rozpočet </t>
  </si>
  <si>
    <t>Přímé platby domácností</t>
  </si>
  <si>
    <t>v tom</t>
  </si>
  <si>
    <t xml:space="preserve">Tabulka č. 2 Výdaje na zdravotní péči podle druhu péče a typu poskytovatele v roce 2018 (v mil. Kč) </t>
  </si>
  <si>
    <t>HC x HP</t>
  </si>
  <si>
    <t>Nemocnice</t>
  </si>
  <si>
    <t>Lůžková zařízení dlouhodobé péče</t>
  </si>
  <si>
    <t>Zařízení ambulantní péče</t>
  </si>
  <si>
    <t>Lékárny a výdejny PZT*</t>
  </si>
  <si>
    <t>Poskytovatelé preventivních programů</t>
  </si>
  <si>
    <t>Správa systému 
zdravotní péče</t>
  </si>
  <si>
    <t>Ostatní odvětví</t>
  </si>
  <si>
    <t>Nerozlišeno</t>
  </si>
  <si>
    <t>* PZT - prostředky zdravotnické techniky</t>
  </si>
  <si>
    <t>HP x HF</t>
  </si>
  <si>
    <t xml:space="preserve">Státní rozpočet </t>
  </si>
  <si>
    <t>1 Nemocnice</t>
  </si>
  <si>
    <t xml:space="preserve"> 1.1 Všeobecné nemocnice</t>
  </si>
  <si>
    <t xml:space="preserve"> 1.2 Psychiatrické nemocnice</t>
  </si>
  <si>
    <t xml:space="preserve"> 1.3 Specializované nemocnice</t>
  </si>
  <si>
    <t>2 Lůžková zařízení dlouhodobé péče</t>
  </si>
  <si>
    <t xml:space="preserve"> 2.1 Zařízení ošetřovatelské dlouhodobé péče</t>
  </si>
  <si>
    <t xml:space="preserve"> 2.2 Léčebny pro zdravotně postižené 
a osoby ohrožené závislostmi</t>
  </si>
  <si>
    <t>3 Poskytovatelé ambulantní péče</t>
  </si>
  <si>
    <t xml:space="preserve"> 3.1 Ordinace lékařů</t>
  </si>
  <si>
    <t xml:space="preserve"> 3.2 Ordinace zubních lékařů</t>
  </si>
  <si>
    <t xml:space="preserve"> 3.3 Ostatní poskytovatelé zdravotní péče</t>
  </si>
  <si>
    <t xml:space="preserve"> 3.4 Ambulantní centra</t>
  </si>
  <si>
    <t xml:space="preserve"> 3.5 Poskytovatelé služeb domácí péče</t>
  </si>
  <si>
    <t>4 Poskytovatelé doplňkových služeb</t>
  </si>
  <si>
    <t xml:space="preserve"> 4.1 Doprava pacientů a záchranná služba</t>
  </si>
  <si>
    <t xml:space="preserve"> 4.2 Laboratoře</t>
  </si>
  <si>
    <t xml:space="preserve"> 5 Lékárny a výdejny prostředků zdravotnické techniky</t>
  </si>
  <si>
    <t xml:space="preserve"> 5.1 Lékárny</t>
  </si>
  <si>
    <t xml:space="preserve"> 5.2 Prodejci a dodavatelé zdravotnického zboží a přístrojů</t>
  </si>
  <si>
    <t xml:space="preserve"> 5.9 Ostatní prodejci</t>
  </si>
  <si>
    <t>6 Poskytovatelé preventivní péče</t>
  </si>
  <si>
    <t xml:space="preserve"> 7.1 Státní správa</t>
  </si>
  <si>
    <t xml:space="preserve"> 7.2 Správa zdravotních pojišťoven</t>
  </si>
  <si>
    <t>8 Ostatní odvětví ekonomiky</t>
  </si>
  <si>
    <t xml:space="preserve"> 8.1 Domácnosti jako poskytovatelé zdravotní péče</t>
  </si>
  <si>
    <t xml:space="preserve"> 8.2 Ostatní poskytovatelé zdravotní péče</t>
  </si>
  <si>
    <t>9 Nerozlišeno</t>
  </si>
  <si>
    <t>Druh péče (ICHA-HC)</t>
  </si>
  <si>
    <t xml:space="preserve">   1.1 Lůžková léčebná péče </t>
  </si>
  <si>
    <t xml:space="preserve">   1.3 Ambulantní léčebná péče</t>
  </si>
  <si>
    <t xml:space="preserve">   3.1 Lůžková dlouhodobá zdravotní péče</t>
  </si>
  <si>
    <t xml:space="preserve">   3.2 Denní dlouhodobá zdravotní péče</t>
  </si>
  <si>
    <t xml:space="preserve">   3.4 Domácí dlouhodobá zdravotní péče</t>
  </si>
  <si>
    <t>4 Doprava pacientů</t>
  </si>
  <si>
    <t xml:space="preserve">   6.2 Imunizační programy</t>
  </si>
  <si>
    <t xml:space="preserve">   6.3 Programy pro včasné odhalení nemocí</t>
  </si>
  <si>
    <t>7 Státní správa a samospráva a ZP</t>
  </si>
  <si>
    <t>HCR.1 Dlouhodobá sociální péče</t>
  </si>
  <si>
    <t xml:space="preserve">   HCR.1.1 Sociální služby</t>
  </si>
  <si>
    <t xml:space="preserve">   HCR.1.2 Peněžité dávky</t>
  </si>
  <si>
    <t>HCR.2 Podpora zdraví v širším pohledu</t>
  </si>
  <si>
    <t>9 Ostatní zdravotní péče neuvedená jinde</t>
  </si>
  <si>
    <t>Typ poskytovatele (ICHA-HP)</t>
  </si>
  <si>
    <t xml:space="preserve">   1.1 Všeobecné nemocnice</t>
  </si>
  <si>
    <t xml:space="preserve">   1.3 Specializované nemocnice</t>
  </si>
  <si>
    <t xml:space="preserve">   2.1 Zařízení ošetřovatelské dlouhodobé péče</t>
  </si>
  <si>
    <t xml:space="preserve">   2.2 Léčebny pro zdravotně postižené</t>
  </si>
  <si>
    <t xml:space="preserve">   a osoby ohrožené závislostmi </t>
  </si>
  <si>
    <t>4 Doprava pacientů a záchranná služba</t>
  </si>
  <si>
    <t xml:space="preserve">   8.1 Domácnosti jako poskytovatelé zdravotní péče</t>
  </si>
  <si>
    <t xml:space="preserve">   8.2 Ostatní poskytovatelé zdravotní péče</t>
  </si>
  <si>
    <t>9 Ostatní poskytovatelé nezařazení jinde</t>
  </si>
  <si>
    <t>Celkem</t>
  </si>
  <si>
    <t>Zdroj: Zdravotnické účty 2010–2018</t>
  </si>
  <si>
    <t xml:space="preserve">   1.2 Denní léčebná péče </t>
  </si>
  <si>
    <t xml:space="preserve">   1.4 Domácí léčebná péče</t>
  </si>
  <si>
    <t xml:space="preserve">   2.1 Lůžková rehabilitační péče </t>
  </si>
  <si>
    <t xml:space="preserve">   2.3 Ambulantní rehabilitační péče</t>
  </si>
  <si>
    <t>4  Doplňkové služby</t>
  </si>
  <si>
    <t xml:space="preserve">   4.1 Laboratorní služby</t>
  </si>
  <si>
    <t xml:space="preserve">   4.2 Zobrazovací metody</t>
  </si>
  <si>
    <t xml:space="preserve">   4.3 Doprava pacientů</t>
  </si>
  <si>
    <t>5 Léčiva a ostatní zdravotnické výrobky</t>
  </si>
  <si>
    <t xml:space="preserve">   5.1 Léčiva a zdravotnický materiál</t>
  </si>
  <si>
    <t xml:space="preserve">   5.2 Terapeutické pomůcky</t>
  </si>
  <si>
    <t xml:space="preserve">   6.1 Informační a poradenské programy</t>
  </si>
  <si>
    <t xml:space="preserve">   6.4 Programy pro sledování zdravotního stavu</t>
  </si>
  <si>
    <t xml:space="preserve"> Celkem</t>
  </si>
  <si>
    <t xml:space="preserve">   1.2 Psychiatrické nemocnice</t>
  </si>
  <si>
    <t xml:space="preserve">   2.2 Léčebny pro zdravotně postižené a osoby ohrožené závislostmi</t>
  </si>
  <si>
    <t xml:space="preserve">   3.1 Samostatné ordinace lékaře</t>
  </si>
  <si>
    <t xml:space="preserve">   3.2 Samostatné ordinace zubních lékařů</t>
  </si>
  <si>
    <t xml:space="preserve">   3.3 Ostatní poskytovatelé zdravotní péče</t>
  </si>
  <si>
    <t xml:space="preserve">   3.4 Ambulantní centra</t>
  </si>
  <si>
    <t xml:space="preserve">   3.5 Poskytovatelé služeb domácí péče</t>
  </si>
  <si>
    <t xml:space="preserve">   4.1 Doprava pacientů a záchranná služba</t>
  </si>
  <si>
    <t xml:space="preserve">   4.2 Laboratoře</t>
  </si>
  <si>
    <t>5 Lékárny a výdejny PZT*</t>
  </si>
  <si>
    <t xml:space="preserve">   5.1 Lékárny</t>
  </si>
  <si>
    <t>7 Správa zdravotních pojišťoven</t>
  </si>
  <si>
    <t>MKN - 10</t>
  </si>
  <si>
    <t>01 Infekční a parazitární nemoci</t>
  </si>
  <si>
    <t>02 Novotvary</t>
  </si>
  <si>
    <t>03 Nemoci krve a krvetvorných orgánů</t>
  </si>
  <si>
    <t>04 Nemoci endokrinní a metabolické</t>
  </si>
  <si>
    <t>05 Poruchy duševní a poruchy chování</t>
  </si>
  <si>
    <t>06 Nemoci nervové soustavy</t>
  </si>
  <si>
    <t>07 Nemoci oka</t>
  </si>
  <si>
    <t>08 Nemoci ucha</t>
  </si>
  <si>
    <t>09 Nemoci oběhové soustavy</t>
  </si>
  <si>
    <t>10 Nemoci dýchací soustavy</t>
  </si>
  <si>
    <t>11 Nemoci trávicí soustavy</t>
  </si>
  <si>
    <t>12 Nemoci kůže</t>
  </si>
  <si>
    <t>14 Nemoci močové a pohlavní soustavy</t>
  </si>
  <si>
    <t>15 Těhotenství, porod a šestinedělí</t>
  </si>
  <si>
    <t>16 Stavy vzniklé v perinatálním období</t>
  </si>
  <si>
    <t>17 Vrozené vady a deformace</t>
  </si>
  <si>
    <t>18 Příznaky, znaky a abnormální klinické a laboratorní nálezy nezařazené jinde</t>
  </si>
  <si>
    <t>19 Poranění, otravy aj.</t>
  </si>
  <si>
    <t>20 Vnější příčiny nemocnosti a úmrtnosti</t>
  </si>
  <si>
    <t>21 Faktory ovlivňující zdravotní stav</t>
  </si>
  <si>
    <t>* Pozn.: Celkové výdaje na zdravotní péči financované ze všeobecného zdravotního pojištění uvedené v tabulce neobsahují údaje za ostatní výdaje zdravotních pojišťoven, které nebylo možno v jednotlivých letech přiřadit ke konkrétní diagnóze.</t>
  </si>
  <si>
    <t>13 Nemoci svalové soustavy</t>
  </si>
  <si>
    <t>14 Nemoci močové soustavy</t>
  </si>
  <si>
    <t>19 Poranění, otravy</t>
  </si>
  <si>
    <t>05 Poruchy duševní</t>
  </si>
  <si>
    <t>Muži</t>
  </si>
  <si>
    <t>Ženy</t>
  </si>
  <si>
    <t>95+</t>
  </si>
  <si>
    <t>Dlouhodobá péče</t>
  </si>
  <si>
    <t>Dlouhodobá péče celkem</t>
  </si>
  <si>
    <t xml:space="preserve"> z toho: </t>
  </si>
  <si>
    <t>dlouhodobá péče zdravotní</t>
  </si>
  <si>
    <t>dlouhodobá péče sociální</t>
  </si>
  <si>
    <t>Dlouhodobá péče zdravotní</t>
  </si>
  <si>
    <t xml:space="preserve">z toho: </t>
  </si>
  <si>
    <t>lůžková dlouhodobá péče</t>
  </si>
  <si>
    <t>domácí dlouhodobá péče</t>
  </si>
  <si>
    <t>denní dlouhodobá péče</t>
  </si>
  <si>
    <t xml:space="preserve">Dlouhodobá péče sociální </t>
  </si>
  <si>
    <t>z toho:</t>
  </si>
  <si>
    <t>peněžité dávky</t>
  </si>
  <si>
    <t>sociální služby</t>
  </si>
  <si>
    <t xml:space="preserve">Peněžité dávky </t>
  </si>
  <si>
    <t>příspěvek na péči</t>
  </si>
  <si>
    <t>příspěvek na mobilitu</t>
  </si>
  <si>
    <t>Sociální služby</t>
  </si>
  <si>
    <t>chráněné bydlení</t>
  </si>
  <si>
    <t>sociální rehabilitace</t>
  </si>
  <si>
    <t xml:space="preserve">sociálně aktivizační služby </t>
  </si>
  <si>
    <t>terapeutické komunity</t>
  </si>
  <si>
    <t>podpora samostatného bydlení</t>
  </si>
  <si>
    <t>služby následné péče</t>
  </si>
  <si>
    <t>ostatní</t>
  </si>
  <si>
    <t>Zdroje financování dlouhodobé péče: veřejné rozpočty, zdravotní pojišťovny a domácnosti</t>
  </si>
  <si>
    <t>Ostatní: preventivní programy, tísňová péče, tlumočnické služby, průvodcovské a předčitatelské služby</t>
  </si>
  <si>
    <t>Rok</t>
  </si>
  <si>
    <t>Výdaje domácností na léky (v mil. Kč)</t>
  </si>
  <si>
    <t>Domácnosti celkem</t>
  </si>
  <si>
    <t>Doplatky za léky na předpis</t>
  </si>
  <si>
    <t>Volně prodejné léky</t>
  </si>
  <si>
    <t>Výdaje domácností na léky na 1 obyvatele ČR (v Kč)</t>
  </si>
  <si>
    <t>Podíl výdajů domácností na léky na celkových výdajích domácností na zdravotní péči (v %)</t>
  </si>
  <si>
    <t>Výdaje na léky (v mil. Kč)</t>
  </si>
  <si>
    <t>Léky celkem</t>
  </si>
  <si>
    <t>Ambulantně vydávané léky</t>
  </si>
  <si>
    <t>Léky na předpis</t>
  </si>
  <si>
    <t>Úhrady z veřejného pojištění za léky na předpis</t>
  </si>
  <si>
    <t xml:space="preserve">Léky spotřebované ve zdravotnických zařízeních </t>
  </si>
  <si>
    <t>Výdaje na léky (v %)</t>
  </si>
  <si>
    <t>Léky na předpis hrazené z veřejného pojištění</t>
  </si>
  <si>
    <t>Léky na předpis hrazené domácnostmi (doplatky)</t>
  </si>
  <si>
    <t>Volně prodejné léky hrazené domácnostmi</t>
  </si>
  <si>
    <t>Tab. 2</t>
  </si>
  <si>
    <t>Tab. 1</t>
  </si>
  <si>
    <t xml:space="preserve">Výdaje na zdravotní péči podle druhu péče a typu poskytovatele v roce 2018 (v mil. Kč) </t>
  </si>
  <si>
    <t>Tab. 3</t>
  </si>
  <si>
    <t xml:space="preserve">Výdaje na zdravotní péči podle typu poskytovatele a zdroje financování v roce 2018 (v mil. Kč) </t>
  </si>
  <si>
    <t>Tab. 4</t>
  </si>
  <si>
    <t>Tab. 5</t>
  </si>
  <si>
    <t>Tab. 6</t>
  </si>
  <si>
    <t>Tab. 7</t>
  </si>
  <si>
    <t>Tab. 8</t>
  </si>
  <si>
    <t xml:space="preserve">Výdaje zdravotních pojišťoven podle klasifikace diagnóz MKN-10, 2010–2018 (mil. Kč) </t>
  </si>
  <si>
    <t>Tab. 9</t>
  </si>
  <si>
    <t>Tab. 10</t>
  </si>
  <si>
    <t>Tab. 11</t>
  </si>
  <si>
    <t>Tab. 12</t>
  </si>
  <si>
    <t xml:space="preserve">Výdaje zdravotních pojišťoven a domácností na léky, 2010–2018 </t>
  </si>
  <si>
    <t>Tab. 13</t>
  </si>
  <si>
    <t>Tab. 14</t>
  </si>
  <si>
    <t>Tab. 15</t>
  </si>
  <si>
    <t>Tab. 16</t>
  </si>
  <si>
    <t>zpět na seznam</t>
  </si>
  <si>
    <t>Výsledky zdravotnických účtů ČR 2010–2018</t>
  </si>
  <si>
    <t>Pojištěnci celkem</t>
  </si>
  <si>
    <t>Počet pojištěnců celkem podle věkových skupin, 2010–2018</t>
  </si>
  <si>
    <t xml:space="preserve">1 Veřejné zdroje celkem </t>
  </si>
  <si>
    <t>1.1 Vládní systémy (veřejné rozpočty)</t>
  </si>
  <si>
    <t>1.1.1 Státní rozpočet</t>
  </si>
  <si>
    <t>1.1.2 Krajské a obecní rozpočty</t>
  </si>
  <si>
    <t>1.2 Zdravotní pojišťovny</t>
  </si>
  <si>
    <t>2 Soukromé zdroje celkem</t>
  </si>
  <si>
    <t xml:space="preserve">2.1 Soukromé zdravotní pojištění </t>
  </si>
  <si>
    <t>2.2 Neziskové organizace</t>
  </si>
  <si>
    <t>2.3 Podniky - závodní preventivní péče</t>
  </si>
  <si>
    <t>3 Domácnosti</t>
  </si>
  <si>
    <t>Výdaje na zdravotní péči celkem</t>
  </si>
  <si>
    <t>1 Veřejné zdroje celkem</t>
  </si>
  <si>
    <t>Typ poskytovatele</t>
  </si>
  <si>
    <t xml:space="preserve">   1.2 Specializované nemocnice</t>
  </si>
  <si>
    <t xml:space="preserve">   2.2 Léčebny pro mentálně postižené, psychiatrické a závislé     </t>
  </si>
  <si>
    <t xml:space="preserve">   2.9 Ostatní lůžková zařízení</t>
  </si>
  <si>
    <t xml:space="preserve">   5.9 Ostatní prodejci </t>
  </si>
  <si>
    <t xml:space="preserve">   7.1 Státní správa</t>
  </si>
  <si>
    <t xml:space="preserve">   7.2 Správa zdravotních pojišťoven</t>
  </si>
  <si>
    <t>Druh péče</t>
  </si>
  <si>
    <t xml:space="preserve">  Léčebná péče celkem</t>
  </si>
  <si>
    <t xml:space="preserve">lůžková </t>
  </si>
  <si>
    <t>ambulantní (bez stomatologické)</t>
  </si>
  <si>
    <t>stomatologická</t>
  </si>
  <si>
    <t>denní</t>
  </si>
  <si>
    <t>domácí</t>
  </si>
  <si>
    <t xml:space="preserve">  Rehabilitační péče celkem</t>
  </si>
  <si>
    <t>lůžková</t>
  </si>
  <si>
    <t xml:space="preserve">ambulantní </t>
  </si>
  <si>
    <t xml:space="preserve">  Dlouhodobá péče celkem</t>
  </si>
  <si>
    <t>zdravotní</t>
  </si>
  <si>
    <t>sociální</t>
  </si>
  <si>
    <t xml:space="preserve">  Doplňkové služby celkem</t>
  </si>
  <si>
    <t>laboratorní služby</t>
  </si>
  <si>
    <t>zobrazovací metody</t>
  </si>
  <si>
    <t>doprava pacientů</t>
  </si>
  <si>
    <t xml:space="preserve">  Léčiva a zdrav. výrobky celkem</t>
  </si>
  <si>
    <t>léčiva a zdravotnický materiál (1)</t>
  </si>
  <si>
    <t>terapeutické pomůcky</t>
  </si>
  <si>
    <t xml:space="preserve">  Preventivní péče celkem</t>
  </si>
  <si>
    <t>programy pro sledování zdravotního stavu</t>
  </si>
  <si>
    <t>programy pro včasné odhalení nemoci</t>
  </si>
  <si>
    <t>imunizační programy</t>
  </si>
  <si>
    <t>informační a poradenské programy</t>
  </si>
  <si>
    <t xml:space="preserve"> Správa systému zdravotní péče</t>
  </si>
  <si>
    <t xml:space="preserve"> ostatní nebo nerozlišeno (2)</t>
  </si>
  <si>
    <t xml:space="preserve">(1) zahrnují léky na předpis, volně prodejné léky a další zboží krátkodobé spotřeby např. obvazy, elastické kompresivní punčochy, inkontinenční pomůcky atd. Nezahrnuje, dle manuálu SHA, výdaje na léky spotřebované přímo ve zdravotnických zařízeních. </t>
  </si>
  <si>
    <t xml:space="preserve">(2) zahrnuje programy na podporu zdraví v širším pohledu např. kontrolu a zavádění nových předpisů na ochranu pitné vody, potravin, bezpečnostní opatření spojená s nakládání s odpady, znečistění půdy a také nespecifikované druhy zdravotní péče </t>
  </si>
  <si>
    <t>Zdroj financování</t>
  </si>
  <si>
    <t>Výdaje na zdravotní péči na 1 obyvatele celkem</t>
  </si>
  <si>
    <t>Tab. 17</t>
  </si>
  <si>
    <t>Tab. 18</t>
  </si>
  <si>
    <t>Tab. 19</t>
  </si>
  <si>
    <t>Tab. 20</t>
  </si>
  <si>
    <t>Tab. 21</t>
  </si>
  <si>
    <t xml:space="preserve">   5.2 Prodejci a dodavatelé zdravot. zboží a přístrojů</t>
  </si>
  <si>
    <t>Léčebná péče</t>
  </si>
  <si>
    <t xml:space="preserve"> Lůžková léčebná péče</t>
  </si>
  <si>
    <t xml:space="preserve"> Ambulantní léčebná péče</t>
  </si>
  <si>
    <t xml:space="preserve">   Všeobecná ambulantní léčebná péče </t>
  </si>
  <si>
    <t xml:space="preserve">   Stomatologická ambulantní léčebná péče</t>
  </si>
  <si>
    <t xml:space="preserve">   Specializovaná ambulantní léčebná péče </t>
  </si>
  <si>
    <t>Rehabilitační péče</t>
  </si>
  <si>
    <t xml:space="preserve"> Lůžková rehabilitační (lázeňská) péče</t>
  </si>
  <si>
    <t xml:space="preserve"> Ambulantní rehabilitační péče</t>
  </si>
  <si>
    <t>Dlouhodobá lůžková péče</t>
  </si>
  <si>
    <t xml:space="preserve">Léčiva a ostatní zdravotnické výrobky </t>
  </si>
  <si>
    <t xml:space="preserve">  Léčiva a zdravotnický materiál</t>
  </si>
  <si>
    <t xml:space="preserve">    Léky na předpis</t>
  </si>
  <si>
    <t xml:space="preserve">    Volně prodejné léky a léčiva</t>
  </si>
  <si>
    <t xml:space="preserve"> Ostatní zdravotnický materiál a výrobky</t>
  </si>
  <si>
    <t xml:space="preserve">  Terapeutické pomůcky </t>
  </si>
  <si>
    <t xml:space="preserve">    Brýle a další produkty oční optiky</t>
  </si>
  <si>
    <t xml:space="preserve">    Ortopedické a protetické pomůcky</t>
  </si>
  <si>
    <t xml:space="preserve">    Ostatní terapeutické pomůcky a vybavení</t>
  </si>
  <si>
    <t xml:space="preserve">Tabulka č. 13 Výdaje zdravotních pojišťoven podle klasifikace diagnóz MKN-10, 2010–2018 (mil. Kč) </t>
  </si>
  <si>
    <t xml:space="preserve">Tabulka č. 17 Výdaje zdravotních pojišťoven a domácností na léky, 2010–2018 </t>
  </si>
  <si>
    <t>Tab. 5a</t>
  </si>
  <si>
    <t>Tab. 6a</t>
  </si>
  <si>
    <t>Počet pojištěnců – mužů podle věkových skupin, 2010–2018</t>
  </si>
  <si>
    <t>Počet pojištěnců – žen podle věkových skupin, 2010–2018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</si>
  <si>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</si>
  <si>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</si>
  <si>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</si>
  <si>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</si>
  <si>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</si>
  <si>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</si>
  <si>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</si>
  <si>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</si>
  <si>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</si>
  <si>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</si>
  <si>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</si>
  <si>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</si>
  <si>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</si>
  <si>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</si>
  <si>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</si>
  <si>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</si>
  <si>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</si>
  <si>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85–89</t>
  </si>
  <si>
    <t>90–94</t>
  </si>
  <si>
    <t xml:space="preserve">Tabulka č. 14 Průměrné výdaje zdravotních pojišťoven na 1 pojištěnce podle pohlaví, věkových skupin a vybraných diagnóz MKN-10 v roce 2018 (Kč)      
</t>
  </si>
  <si>
    <t xml:space="preserve">Tabulka č. 16 Výdaje domácností na léky, 2010–2018 </t>
  </si>
  <si>
    <t>Průměrné výdaje zdravotních pojišťoven na 1 pojištěnce podle pohlaví, věkových skupin a vybraných diagnóz MKN-10 v roce 2018 (Kč)</t>
  </si>
  <si>
    <t xml:space="preserve">Výdaje domácností na léky, 2010–2018 </t>
  </si>
  <si>
    <t>Výdaje na zdravotní péči na 1 obyvatele podle zdroje financování, 2010–2018 (v Kč)</t>
  </si>
  <si>
    <t>Výdaje domácností na zdravotní péči podle druhu péče, 2010–2018</t>
  </si>
  <si>
    <t>Tabulka č. 7 Výdaje na zdravotní péči na 1 obyvatele podle zdroje financování, 2010–2018 (v Kč)</t>
  </si>
  <si>
    <t>Tabulka č. 15 Výdaje domácností na zdravotní péči podle druhu péče, 2010–2018</t>
  </si>
  <si>
    <t>Výdaje na zdravotní péči podle zdroje financování, 2010-2018 (v %)</t>
  </si>
  <si>
    <t>absolutně v mil. Kč</t>
  </si>
  <si>
    <t>na 1 pojištěnce v Kč</t>
  </si>
  <si>
    <t>Soukromé zdroje
 (bez domácností)</t>
  </si>
  <si>
    <t>Výdaje na zdravotní péči podle zdroje financování, 2010–2018 (mil Kč)</t>
  </si>
  <si>
    <t>Tabulka č. 4 Výdaje na zdravotní péči podle zdroje financování, 2010–2018 (mil Kč)</t>
  </si>
  <si>
    <r>
      <t>Výdaje na zdravotní péči podle druhu péče a zdroj</t>
    </r>
    <r>
      <rPr>
        <sz val="9"/>
        <rFont val="Arial"/>
        <family val="2"/>
        <charset val="238"/>
      </rPr>
      <t>e</t>
    </r>
    <r>
      <rPr>
        <sz val="9"/>
        <color theme="1"/>
        <rFont val="Arial"/>
        <family val="2"/>
        <charset val="238"/>
      </rPr>
      <t xml:space="preserve"> financování v roce 2018 (v mil. Kč) </t>
    </r>
  </si>
  <si>
    <t xml:space="preserve">Tabulka č. 1 Výdaje na zdravotní péči podle druhu péče a zdroje financování v roce 2018 (v mil. Kč) </t>
  </si>
  <si>
    <t>Tabulka č. 5 Výdaje na zdravotní péči podle typu poskytovatele, 2010–2018 (mil. Kč)</t>
  </si>
  <si>
    <t>Tabulka č. 5a Výdaje na zdravotní péči podle typu poskytovatele, 2010–2018 (v %)</t>
  </si>
  <si>
    <r>
      <t>Výdaje na zdravotní péči podle typu poskytovatel</t>
    </r>
    <r>
      <rPr>
        <sz val="9"/>
        <rFont val="Arial"/>
        <family val="2"/>
        <charset val="238"/>
      </rPr>
      <t>e</t>
    </r>
    <r>
      <rPr>
        <sz val="9"/>
        <color theme="1"/>
        <rFont val="Arial"/>
        <family val="2"/>
        <charset val="238"/>
      </rPr>
      <t>, 2010–2018 (mil. Kč)</t>
    </r>
  </si>
  <si>
    <r>
      <t>Výdaje na zdravotní péči podle typu poskytovatel</t>
    </r>
    <r>
      <rPr>
        <sz val="9"/>
        <rFont val="Arial"/>
        <family val="2"/>
        <charset val="238"/>
      </rPr>
      <t>e</t>
    </r>
    <r>
      <rPr>
        <sz val="9"/>
        <color theme="1"/>
        <rFont val="Arial"/>
        <family val="2"/>
        <charset val="238"/>
      </rPr>
      <t>, 2010–2018 (v %)</t>
    </r>
  </si>
  <si>
    <r>
      <t>Výdaje na</t>
    </r>
    <r>
      <rPr>
        <sz val="9"/>
        <rFont val="Arial"/>
        <family val="2"/>
        <charset val="238"/>
      </rPr>
      <t xml:space="preserve"> zdravotní péči</t>
    </r>
    <r>
      <rPr>
        <b/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podle druhu péče, 2010–2018 (mil. Kč)  </t>
    </r>
  </si>
  <si>
    <r>
      <t xml:space="preserve">Výdaje na </t>
    </r>
    <r>
      <rPr>
        <sz val="9"/>
        <rFont val="Arial"/>
        <family val="2"/>
        <charset val="238"/>
      </rPr>
      <t xml:space="preserve">zdravotní péči </t>
    </r>
    <r>
      <rPr>
        <sz val="9"/>
        <color theme="1"/>
        <rFont val="Arial"/>
        <family val="2"/>
        <charset val="238"/>
      </rPr>
      <t xml:space="preserve">podle druhu péče, 2010–2018 (v %)  </t>
    </r>
  </si>
  <si>
    <t xml:space="preserve">Tabulka č. 6 Výdaje na zdravotní péči podle druhu péče, 2010–2018 (mil. Kč)  </t>
  </si>
  <si>
    <t xml:space="preserve">Tabulka č. 6a Výdaje na zdravotní péči podle druhu péče, 2010–2018 (v %)  </t>
  </si>
  <si>
    <r>
      <t xml:space="preserve">Výdaje na zdravotní péči na 1 obyvatele podle druhu </t>
    </r>
    <r>
      <rPr>
        <sz val="9"/>
        <color theme="1"/>
        <rFont val="Arial"/>
        <family val="2"/>
        <charset val="238"/>
      </rPr>
      <t>péče, 2010–2018 (v Kč)</t>
    </r>
  </si>
  <si>
    <t>Tabulka č. 8 Výdaje na zdravotní péči na 1 obyvatele podle druhu péče, 2010–2018 (v Kč)</t>
  </si>
  <si>
    <r>
      <t xml:space="preserve">Výdaje na </t>
    </r>
    <r>
      <rPr>
        <sz val="9"/>
        <rFont val="Arial"/>
        <family val="2"/>
        <charset val="238"/>
      </rPr>
      <t>zdravotní péči</t>
    </r>
    <r>
      <rPr>
        <b/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 z veřejných rozpočtů podle druhu </t>
    </r>
    <r>
      <rPr>
        <sz val="9"/>
        <color theme="1"/>
        <rFont val="Arial"/>
        <family val="2"/>
        <charset val="238"/>
      </rPr>
      <t xml:space="preserve">péče, 2010–2018 (mil. Kč)  </t>
    </r>
  </si>
  <si>
    <t xml:space="preserve">Tabulka č. 9 Výdaje na zdravotní péči z veřejných rozpočtů podle druhu péče, 2010–2018 (mil. Kč)  </t>
  </si>
  <si>
    <r>
      <t xml:space="preserve">Výdaje z veřejných rozpočtů podle </t>
    </r>
    <r>
      <rPr>
        <sz val="9"/>
        <rFont val="Arial"/>
        <family val="2"/>
        <charset val="238"/>
      </rPr>
      <t>typu</t>
    </r>
    <r>
      <rPr>
        <sz val="9"/>
        <color theme="1"/>
        <rFont val="Arial"/>
        <family val="2"/>
        <charset val="238"/>
      </rPr>
      <t xml:space="preserve"> poskytovatel</t>
    </r>
    <r>
      <rPr>
        <sz val="9"/>
        <rFont val="Arial"/>
        <family val="2"/>
        <charset val="238"/>
      </rPr>
      <t>e</t>
    </r>
    <r>
      <rPr>
        <sz val="9"/>
        <color theme="1"/>
        <rFont val="Arial"/>
        <family val="2"/>
        <charset val="238"/>
      </rPr>
      <t xml:space="preserve">, 2010–2018 (mil. Kč)  </t>
    </r>
  </si>
  <si>
    <t xml:space="preserve">Tabulka č. 10 Výdaje z veřejných rozpočtů podle typu poskytovatele, 2010–2018 (mil. Kč)  </t>
  </si>
  <si>
    <r>
      <t xml:space="preserve">Výdaje zdravotních pojišťoven podle druhu </t>
    </r>
    <r>
      <rPr>
        <sz val="9"/>
        <color theme="1"/>
        <rFont val="Arial"/>
        <family val="2"/>
        <charset val="238"/>
      </rPr>
      <t>péče, 2010–2018 (mil. Kč)</t>
    </r>
  </si>
  <si>
    <t>Tabulka č. 11 Výdaje zdravotních pojišťoven podle druhu péče, 2010–2018 (mil. Kč)</t>
  </si>
  <si>
    <r>
      <t xml:space="preserve">Výdaje zdravotních pojišťoven podle </t>
    </r>
    <r>
      <rPr>
        <sz val="9"/>
        <rFont val="Arial"/>
        <family val="2"/>
        <charset val="238"/>
      </rPr>
      <t>typu</t>
    </r>
    <r>
      <rPr>
        <sz val="9"/>
        <color theme="1"/>
        <rFont val="Arial"/>
        <family val="2"/>
        <charset val="238"/>
      </rPr>
      <t xml:space="preserve"> poskytovatel</t>
    </r>
    <r>
      <rPr>
        <sz val="9"/>
        <rFont val="Arial"/>
        <family val="2"/>
        <charset val="238"/>
      </rPr>
      <t>e</t>
    </r>
    <r>
      <rPr>
        <sz val="9"/>
        <color theme="1"/>
        <rFont val="Arial"/>
        <family val="2"/>
        <charset val="238"/>
      </rPr>
      <t xml:space="preserve">, 2010–2018 (mil. Kč) </t>
    </r>
  </si>
  <si>
    <t xml:space="preserve">Tabulka č. 12 Výdaje zdravotních pojišťoven podle typu poskytovatele, 2010–2018 (mil. Kč) </t>
  </si>
  <si>
    <r>
      <t>Výdaj</t>
    </r>
    <r>
      <rPr>
        <sz val="9"/>
        <rFont val="Arial"/>
        <family val="2"/>
        <charset val="238"/>
      </rPr>
      <t xml:space="preserve">e </t>
    </r>
    <r>
      <rPr>
        <sz val="9"/>
        <color theme="1"/>
        <rFont val="Arial"/>
        <family val="2"/>
        <charset val="238"/>
      </rPr>
      <t>na dlouhodobou péči, 2010–2018 (mil. Kč)</t>
    </r>
  </si>
  <si>
    <t>Tabulka č. 18 Výdaje na dlouhodobou péči, 2010–2018 (mil. Kč)</t>
  </si>
  <si>
    <t>Tabulka č. 19 Počet pojištěnců – mužů podle věkových skupin, 2010–2018</t>
  </si>
  <si>
    <t>Tabulka č. 20 Počet pojištěnců – žen podle věkových skupin, 2010–2018</t>
  </si>
  <si>
    <t>Tabulka č. 21 Počet pojištěnců celkem podle věkových skupin, 2010–2018</t>
  </si>
  <si>
    <t xml:space="preserve">Tabulka č. 3 Výdaje na zdravotní péči podle typu poskytovatele a zdroje financování v roce 2018 
(v mil. Kč) </t>
  </si>
  <si>
    <t>2 Soukromé zdroje (bez domácností)</t>
  </si>
  <si>
    <t>Poskytovatelé
doplňkových služeb</t>
  </si>
  <si>
    <t>Tabulka č. 4a Výdaje na zdravotní péči podle zdroje financování, 2010-2018 (v %)</t>
  </si>
  <si>
    <t xml:space="preserve"> ostatní nebo 
nerozlišeno (2)</t>
  </si>
  <si>
    <t>2 Soukromé zdroje
 (bez domácností)</t>
  </si>
  <si>
    <t>1.1 Vládní systémy 
(veřejné rozpočty)</t>
  </si>
  <si>
    <t>léčiva a zdravotnický
 materiál (1)</t>
  </si>
  <si>
    <t xml:space="preserve">13 Nemoci svalové, kosterní </t>
  </si>
  <si>
    <t>Léky spotřebované ve zdravotnických zařízeních</t>
  </si>
  <si>
    <t>příspěvek na zvláštní pomůcku</t>
  </si>
  <si>
    <t xml:space="preserve">Zdroj: Zdravotní pojišťovny ČR   </t>
  </si>
  <si>
    <t xml:space="preserve">Zdroj: Zdravotní pojišťovny ČR  </t>
  </si>
  <si>
    <t xml:space="preserve">Zdroj: Zdravotnické účty 2010–2018       </t>
  </si>
  <si>
    <t xml:space="preserve">Zdroj: Zdravotnické účty 2010–2018        </t>
  </si>
  <si>
    <t xml:space="preserve">   5.2 Prodejci a dodavatelé zdravotnického zboží a přístrojů</t>
  </si>
  <si>
    <t>Tab.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</si>
</sst>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9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color rgb="FFFF505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b/>
      <sz val="11"/>
      <color rgb="FFFF5050"/>
      <name val="Arial"/>
      <family val="2"/>
      <charset val="238"/>
    </font>
    <font>
      <sz val="11"/>
      <color theme="5" tint="-0.249977111117893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5" tint="-0.249977111117893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5" tint="-0.249977111117893"/>
      <name val="Calibri"/>
      <family val="2"/>
      <charset val="238"/>
      <scheme val="minor"/>
    </font>
    <font>
      <b/>
      <sz val="10"/>
      <color theme="5" tint="-0.2499465926084170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8"/>
      <color indexed="8"/>
      <name val="Arial"/>
      <family val="2"/>
      <charset val="238"/>
    </font>
    <font>
      <sz val="10"/>
      <name val="Arial"/>
      <family val="2"/>
    </font>
    <font>
      <b/>
      <i/>
      <sz val="9"/>
      <color rgb="FFFF505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5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2DCDB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24" fillId="0" borderId="0" applyNumberFormat="0" applyFill="0" applyBorder="0" applyAlignment="0" applyProtection="0"/>
    <xf numFmtId="0" fontId="11" fillId="0" borderId="0"/>
    <xf numFmtId="0" fontId="33" fillId="0" borderId="0"/>
  </cellStyleXfs>
  <cellXfs count="535">
    <xf numFmtId="0" fontId="0" fillId="0" borderId="0" xfId="0"/>
    <xf numFmtId="0" fontId="1" fillId="0" borderId="0" xfId="0" applyFont="1"/>
    <xf numFmtId="0" fontId="4" fillId="0" borderId="0" xfId="0" applyFont="1" applyAlignment="1"/>
    <xf numFmtId="0" fontId="5" fillId="0" borderId="0" xfId="0" applyFont="1"/>
    <xf numFmtId="0" fontId="2" fillId="0" borderId="0" xfId="0" applyFont="1"/>
    <xf numFmtId="0" fontId="5" fillId="3" borderId="2" xfId="0" applyFont="1" applyFill="1" applyBorder="1"/>
    <xf numFmtId="3" fontId="5" fillId="3" borderId="2" xfId="0" applyNumberFormat="1" applyFont="1" applyFill="1" applyBorder="1"/>
    <xf numFmtId="0" fontId="5" fillId="3" borderId="4" xfId="0" applyFont="1" applyFill="1" applyBorder="1"/>
    <xf numFmtId="3" fontId="5" fillId="3" borderId="4" xfId="0" applyNumberFormat="1" applyFont="1" applyFill="1" applyBorder="1"/>
    <xf numFmtId="0" fontId="1" fillId="0" borderId="2" xfId="0" applyFont="1" applyBorder="1"/>
    <xf numFmtId="3" fontId="1" fillId="0" borderId="2" xfId="0" applyNumberFormat="1" applyFont="1" applyBorder="1"/>
    <xf numFmtId="0" fontId="6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0" fillId="0" borderId="0" xfId="0" applyFill="1"/>
    <xf numFmtId="0" fontId="3" fillId="0" borderId="0" xfId="0" applyFont="1" applyAlignment="1"/>
    <xf numFmtId="0" fontId="10" fillId="0" borderId="0" xfId="0" applyFont="1"/>
    <xf numFmtId="0" fontId="1" fillId="2" borderId="8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wrapText="1"/>
    </xf>
    <xf numFmtId="3" fontId="5" fillId="3" borderId="7" xfId="0" applyNumberFormat="1" applyFont="1" applyFill="1" applyBorder="1"/>
    <xf numFmtId="0" fontId="1" fillId="0" borderId="9" xfId="0" applyFont="1" applyBorder="1" applyAlignment="1">
      <alignment wrapText="1"/>
    </xf>
    <xf numFmtId="3" fontId="1" fillId="0" borderId="6" xfId="0" applyNumberFormat="1" applyFont="1" applyBorder="1"/>
    <xf numFmtId="3" fontId="5" fillId="3" borderId="6" xfId="0" applyNumberFormat="1" applyFont="1" applyFill="1" applyBorder="1"/>
    <xf numFmtId="0" fontId="1" fillId="0" borderId="9" xfId="0" applyFont="1" applyBorder="1" applyAlignment="1">
      <alignment horizontal="left" wrapText="1"/>
    </xf>
    <xf numFmtId="3" fontId="5" fillId="2" borderId="13" xfId="0" applyNumberFormat="1" applyFont="1" applyFill="1" applyBorder="1"/>
    <xf numFmtId="3" fontId="5" fillId="2" borderId="15" xfId="0" applyNumberFormat="1" applyFont="1" applyFill="1" applyBorder="1"/>
    <xf numFmtId="3" fontId="5" fillId="0" borderId="2" xfId="0" applyNumberFormat="1" applyFont="1" applyBorder="1"/>
    <xf numFmtId="0" fontId="5" fillId="0" borderId="2" xfId="0" applyFont="1" applyBorder="1"/>
    <xf numFmtId="0" fontId="5" fillId="2" borderId="16" xfId="0" applyFont="1" applyFill="1" applyBorder="1" applyAlignment="1">
      <alignment wrapText="1"/>
    </xf>
    <xf numFmtId="1" fontId="1" fillId="0" borderId="2" xfId="0" applyNumberFormat="1" applyFont="1" applyBorder="1"/>
    <xf numFmtId="1" fontId="5" fillId="0" borderId="2" xfId="0" applyNumberFormat="1" applyFont="1" applyBorder="1"/>
    <xf numFmtId="1" fontId="5" fillId="3" borderId="2" xfId="0" applyNumberFormat="1" applyFont="1" applyFill="1" applyBorder="1"/>
    <xf numFmtId="3" fontId="0" fillId="0" borderId="0" xfId="0" applyNumberFormat="1"/>
    <xf numFmtId="3" fontId="1" fillId="0" borderId="0" xfId="0" applyNumberFormat="1" applyFont="1"/>
    <xf numFmtId="1" fontId="5" fillId="2" borderId="13" xfId="0" applyNumberFormat="1" applyFont="1" applyFill="1" applyBorder="1"/>
    <xf numFmtId="3" fontId="1" fillId="3" borderId="0" xfId="1" applyNumberFormat="1" applyFont="1" applyFill="1"/>
    <xf numFmtId="0" fontId="5" fillId="2" borderId="10" xfId="0" applyFont="1" applyFill="1" applyBorder="1" applyAlignment="1">
      <alignment horizontal="center" vertical="center"/>
    </xf>
    <xf numFmtId="0" fontId="13" fillId="0" borderId="0" xfId="0" applyFont="1" applyAlignment="1"/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>
      <alignment wrapText="1"/>
    </xf>
    <xf numFmtId="3" fontId="5" fillId="3" borderId="4" xfId="0" applyNumberFormat="1" applyFont="1" applyFill="1" applyBorder="1" applyAlignment="1">
      <alignment horizontal="right" wrapText="1"/>
    </xf>
    <xf numFmtId="0" fontId="5" fillId="3" borderId="4" xfId="0" applyFont="1" applyFill="1" applyBorder="1" applyAlignment="1">
      <alignment horizontal="right" wrapText="1"/>
    </xf>
    <xf numFmtId="3" fontId="5" fillId="3" borderId="17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wrapText="1"/>
    </xf>
    <xf numFmtId="3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5" fillId="3" borderId="0" xfId="0" applyFont="1" applyFill="1" applyBorder="1" applyAlignment="1">
      <alignment wrapText="1"/>
    </xf>
    <xf numFmtId="3" fontId="5" fillId="3" borderId="2" xfId="0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right" wrapText="1"/>
    </xf>
    <xf numFmtId="3" fontId="5" fillId="3" borderId="0" xfId="0" applyNumberFormat="1" applyFont="1" applyFill="1" applyBorder="1" applyAlignment="1">
      <alignment horizontal="right" wrapText="1"/>
    </xf>
    <xf numFmtId="0" fontId="5" fillId="2" borderId="18" xfId="0" applyFont="1" applyFill="1" applyBorder="1" applyAlignment="1">
      <alignment wrapText="1"/>
    </xf>
    <xf numFmtId="3" fontId="5" fillId="2" borderId="13" xfId="0" applyNumberFormat="1" applyFont="1" applyFill="1" applyBorder="1" applyAlignment="1">
      <alignment horizontal="right" wrapText="1"/>
    </xf>
    <xf numFmtId="3" fontId="5" fillId="2" borderId="18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 wrapText="1"/>
    </xf>
    <xf numFmtId="0" fontId="3" fillId="0" borderId="0" xfId="0" applyFont="1"/>
    <xf numFmtId="0" fontId="1" fillId="0" borderId="0" xfId="0" applyFont="1" applyFill="1"/>
    <xf numFmtId="0" fontId="1" fillId="0" borderId="0" xfId="0" applyFont="1" applyAlignment="1"/>
    <xf numFmtId="3" fontId="5" fillId="3" borderId="2" xfId="0" applyNumberFormat="1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3" fontId="5" fillId="3" borderId="0" xfId="0" applyNumberFormat="1" applyFont="1" applyFill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0" fontId="5" fillId="2" borderId="21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3" borderId="0" xfId="0" applyFont="1" applyFill="1" applyBorder="1"/>
    <xf numFmtId="0" fontId="1" fillId="0" borderId="0" xfId="0" applyFont="1" applyBorder="1"/>
    <xf numFmtId="0" fontId="12" fillId="0" borderId="0" xfId="0" applyFont="1" applyAlignment="1">
      <alignment wrapText="1"/>
    </xf>
    <xf numFmtId="0" fontId="5" fillId="2" borderId="21" xfId="0" applyFont="1" applyFill="1" applyBorder="1" applyAlignment="1">
      <alignment horizontal="center"/>
    </xf>
    <xf numFmtId="3" fontId="5" fillId="3" borderId="0" xfId="0" applyNumberFormat="1" applyFont="1" applyFill="1" applyBorder="1"/>
    <xf numFmtId="3" fontId="1" fillId="0" borderId="0" xfId="0" applyNumberFormat="1" applyFont="1" applyBorder="1"/>
    <xf numFmtId="0" fontId="1" fillId="0" borderId="18" xfId="0" applyFont="1" applyBorder="1"/>
    <xf numFmtId="3" fontId="1" fillId="0" borderId="0" xfId="0" applyNumberFormat="1" applyFont="1" applyBorder="1" applyAlignment="1"/>
    <xf numFmtId="3" fontId="1" fillId="0" borderId="6" xfId="0" applyNumberFormat="1" applyFont="1" applyBorder="1" applyAlignment="1">
      <alignment horizontal="right"/>
    </xf>
    <xf numFmtId="0" fontId="5" fillId="2" borderId="2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0" fontId="1" fillId="0" borderId="0" xfId="0" applyFont="1" applyBorder="1" applyAlignment="1"/>
    <xf numFmtId="0" fontId="0" fillId="0" borderId="18" xfId="0" applyBorder="1" applyAlignment="1">
      <alignment wrapText="1"/>
    </xf>
    <xf numFmtId="0" fontId="5" fillId="2" borderId="2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1" fillId="4" borderId="2" xfId="0" applyNumberFormat="1" applyFont="1" applyFill="1" applyBorder="1"/>
    <xf numFmtId="3" fontId="1" fillId="4" borderId="4" xfId="0" applyNumberFormat="1" applyFont="1" applyFill="1" applyBorder="1"/>
    <xf numFmtId="3" fontId="3" fillId="4" borderId="0" xfId="0" applyNumberFormat="1" applyFont="1" applyFill="1"/>
    <xf numFmtId="3" fontId="3" fillId="4" borderId="4" xfId="0" applyNumberFormat="1" applyFont="1" applyFill="1" applyBorder="1"/>
    <xf numFmtId="3" fontId="3" fillId="4" borderId="2" xfId="0" applyNumberFormat="1" applyFont="1" applyFill="1" applyBorder="1"/>
    <xf numFmtId="3" fontId="1" fillId="4" borderId="0" xfId="0" applyNumberFormat="1" applyFont="1" applyFill="1"/>
    <xf numFmtId="3" fontId="1" fillId="4" borderId="4" xfId="0" applyNumberFormat="1" applyFont="1" applyFill="1" applyBorder="1" applyAlignment="1"/>
    <xf numFmtId="3" fontId="1" fillId="4" borderId="2" xfId="0" applyNumberFormat="1" applyFont="1" applyFill="1" applyBorder="1" applyAlignment="1"/>
    <xf numFmtId="3" fontId="1" fillId="0" borderId="4" xfId="0" applyNumberFormat="1" applyFont="1" applyBorder="1" applyAlignment="1"/>
    <xf numFmtId="49" fontId="1" fillId="0" borderId="0" xfId="0" applyNumberFormat="1" applyFont="1" applyBorder="1"/>
    <xf numFmtId="3" fontId="3" fillId="0" borderId="0" xfId="0" applyNumberFormat="1" applyFont="1"/>
    <xf numFmtId="3" fontId="3" fillId="0" borderId="2" xfId="0" applyNumberFormat="1" applyFont="1" applyBorder="1"/>
    <xf numFmtId="3" fontId="1" fillId="0" borderId="2" xfId="0" applyNumberFormat="1" applyFont="1" applyBorder="1" applyAlignment="1"/>
    <xf numFmtId="3" fontId="1" fillId="0" borderId="0" xfId="0" applyNumberFormat="1" applyFont="1" applyAlignment="1"/>
    <xf numFmtId="3" fontId="1" fillId="0" borderId="6" xfId="0" applyNumberFormat="1" applyFont="1" applyBorder="1" applyAlignment="1"/>
    <xf numFmtId="3" fontId="3" fillId="0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 applyFill="1"/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5" fillId="3" borderId="18" xfId="0" applyFont="1" applyFill="1" applyBorder="1" applyAlignment="1">
      <alignment horizontal="left"/>
    </xf>
    <xf numFmtId="3" fontId="5" fillId="3" borderId="13" xfId="0" applyNumberFormat="1" applyFont="1" applyFill="1" applyBorder="1"/>
    <xf numFmtId="3" fontId="14" fillId="3" borderId="0" xfId="0" applyNumberFormat="1" applyFont="1" applyFill="1"/>
    <xf numFmtId="3" fontId="14" fillId="3" borderId="13" xfId="0" applyNumberFormat="1" applyFont="1" applyFill="1" applyBorder="1"/>
    <xf numFmtId="3" fontId="14" fillId="3" borderId="2" xfId="0" applyNumberFormat="1" applyFont="1" applyFill="1" applyBorder="1"/>
    <xf numFmtId="3" fontId="5" fillId="3" borderId="0" xfId="0" applyNumberFormat="1" applyFont="1" applyFill="1"/>
    <xf numFmtId="3" fontId="5" fillId="3" borderId="2" xfId="0" applyNumberFormat="1" applyFont="1" applyFill="1" applyBorder="1" applyAlignment="1"/>
    <xf numFmtId="3" fontId="5" fillId="3" borderId="0" xfId="0" applyNumberFormat="1" applyFont="1" applyFill="1" applyAlignment="1"/>
    <xf numFmtId="3" fontId="5" fillId="3" borderId="6" xfId="0" applyNumberFormat="1" applyFont="1" applyFill="1" applyBorder="1" applyAlignment="1"/>
    <xf numFmtId="0" fontId="5" fillId="2" borderId="18" xfId="0" applyFont="1" applyFill="1" applyBorder="1" applyAlignment="1">
      <alignment horizontal="left" wrapText="1"/>
    </xf>
    <xf numFmtId="1" fontId="1" fillId="0" borderId="0" xfId="0" applyNumberFormat="1" applyFont="1" applyBorder="1"/>
    <xf numFmtId="0" fontId="14" fillId="3" borderId="0" xfId="0" applyFont="1" applyFill="1" applyBorder="1"/>
    <xf numFmtId="3" fontId="14" fillId="3" borderId="0" xfId="0" applyNumberFormat="1" applyFont="1" applyFill="1" applyBorder="1"/>
    <xf numFmtId="3" fontId="1" fillId="0" borderId="6" xfId="0" applyNumberFormat="1" applyFont="1" applyFill="1" applyBorder="1"/>
    <xf numFmtId="0" fontId="1" fillId="0" borderId="13" xfId="0" applyFont="1" applyBorder="1"/>
    <xf numFmtId="3" fontId="1" fillId="0" borderId="15" xfId="0" applyNumberFormat="1" applyFont="1" applyBorder="1"/>
    <xf numFmtId="0" fontId="1" fillId="0" borderId="0" xfId="0" applyFont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1" fillId="0" borderId="0" xfId="0" applyFont="1" applyBorder="1" applyAlignment="1">
      <alignment horizontal="left" indent="2"/>
    </xf>
    <xf numFmtId="164" fontId="1" fillId="0" borderId="2" xfId="0" applyNumberFormat="1" applyFont="1" applyBorder="1"/>
    <xf numFmtId="164" fontId="1" fillId="0" borderId="0" xfId="0" applyNumberFormat="1" applyFont="1" applyBorder="1"/>
    <xf numFmtId="164" fontId="1" fillId="0" borderId="6" xfId="0" applyNumberFormat="1" applyFont="1" applyBorder="1"/>
    <xf numFmtId="164" fontId="1" fillId="0" borderId="13" xfId="0" applyNumberFormat="1" applyFont="1" applyBorder="1"/>
    <xf numFmtId="164" fontId="1" fillId="0" borderId="18" xfId="0" applyNumberFormat="1" applyFont="1" applyBorder="1"/>
    <xf numFmtId="164" fontId="1" fillId="0" borderId="15" xfId="0" applyNumberFormat="1" applyFont="1" applyBorder="1"/>
    <xf numFmtId="164" fontId="1" fillId="0" borderId="0" xfId="0" applyNumberFormat="1" applyFont="1"/>
    <xf numFmtId="3" fontId="1" fillId="0" borderId="17" xfId="0" applyNumberFormat="1" applyFont="1" applyBorder="1" applyAlignment="1"/>
    <xf numFmtId="3" fontId="1" fillId="0" borderId="0" xfId="0" applyNumberFormat="1" applyFont="1" applyFill="1" applyBorder="1"/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8" fillId="6" borderId="26" xfId="0" applyNumberFormat="1" applyFont="1" applyFill="1" applyBorder="1" applyAlignment="1" applyProtection="1">
      <alignment horizontal="center"/>
    </xf>
    <xf numFmtId="0" fontId="18" fillId="6" borderId="22" xfId="0" applyNumberFormat="1" applyFont="1" applyFill="1" applyBorder="1" applyAlignment="1" applyProtection="1">
      <alignment horizontal="center" vertical="center"/>
    </xf>
    <xf numFmtId="0" fontId="18" fillId="6" borderId="8" xfId="0" applyNumberFormat="1" applyFont="1" applyFill="1" applyBorder="1" applyAlignment="1" applyProtection="1">
      <alignment horizontal="center" vertical="center"/>
    </xf>
    <xf numFmtId="3" fontId="16" fillId="0" borderId="2" xfId="0" applyNumberFormat="1" applyFont="1" applyFill="1" applyBorder="1" applyAlignment="1" applyProtection="1"/>
    <xf numFmtId="3" fontId="16" fillId="0" borderId="6" xfId="0" applyNumberFormat="1" applyFont="1" applyFill="1" applyBorder="1" applyAlignment="1" applyProtection="1"/>
    <xf numFmtId="49" fontId="16" fillId="0" borderId="0" xfId="0" applyNumberFormat="1" applyFont="1" applyFill="1" applyBorder="1" applyAlignment="1" applyProtection="1"/>
    <xf numFmtId="3" fontId="16" fillId="0" borderId="2" xfId="0" applyNumberFormat="1" applyFont="1" applyFill="1" applyBorder="1" applyAlignment="1" applyProtection="1">
      <alignment horizontal="right"/>
    </xf>
    <xf numFmtId="3" fontId="16" fillId="0" borderId="6" xfId="0" applyNumberFormat="1" applyFont="1" applyFill="1" applyBorder="1" applyAlignment="1" applyProtection="1">
      <alignment horizontal="right"/>
    </xf>
    <xf numFmtId="3" fontId="16" fillId="0" borderId="0" xfId="0" applyNumberFormat="1" applyFont="1" applyFill="1" applyBorder="1" applyAlignment="1" applyProtection="1"/>
    <xf numFmtId="3" fontId="16" fillId="0" borderId="15" xfId="0" applyNumberFormat="1" applyFont="1" applyFill="1" applyBorder="1" applyAlignment="1" applyProtection="1">
      <alignment horizontal="right"/>
    </xf>
    <xf numFmtId="3" fontId="16" fillId="0" borderId="13" xfId="0" applyNumberFormat="1" applyFont="1" applyFill="1" applyBorder="1" applyAlignment="1" applyProtection="1">
      <alignment horizontal="right"/>
    </xf>
    <xf numFmtId="3" fontId="16" fillId="0" borderId="13" xfId="0" applyNumberFormat="1" applyFont="1" applyFill="1" applyBorder="1" applyAlignment="1" applyProtection="1"/>
    <xf numFmtId="3" fontId="16" fillId="0" borderId="15" xfId="0" applyNumberFormat="1" applyFont="1" applyFill="1" applyBorder="1" applyAlignment="1" applyProtection="1"/>
    <xf numFmtId="0" fontId="18" fillId="6" borderId="24" xfId="0" applyNumberFormat="1" applyFont="1" applyFill="1" applyBorder="1" applyAlignment="1" applyProtection="1">
      <alignment horizontal="left"/>
    </xf>
    <xf numFmtId="3" fontId="18" fillId="6" borderId="13" xfId="0" applyNumberFormat="1" applyFont="1" applyFill="1" applyBorder="1" applyAlignment="1" applyProtection="1"/>
    <xf numFmtId="3" fontId="18" fillId="6" borderId="15" xfId="0" applyNumberFormat="1" applyFont="1" applyFill="1" applyBorder="1" applyAlignment="1" applyProtection="1"/>
    <xf numFmtId="0" fontId="20" fillId="0" borderId="0" xfId="0" applyFont="1"/>
    <xf numFmtId="0" fontId="21" fillId="0" borderId="0" xfId="0" applyFont="1"/>
    <xf numFmtId="0" fontId="22" fillId="7" borderId="26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3" fontId="20" fillId="0" borderId="2" xfId="0" applyNumberFormat="1" applyFont="1" applyBorder="1"/>
    <xf numFmtId="3" fontId="20" fillId="0" borderId="9" xfId="0" applyNumberFormat="1" applyFont="1" applyBorder="1"/>
    <xf numFmtId="3" fontId="20" fillId="0" borderId="17" xfId="0" applyNumberFormat="1" applyFont="1" applyBorder="1"/>
    <xf numFmtId="49" fontId="20" fillId="0" borderId="0" xfId="0" applyNumberFormat="1" applyFont="1"/>
    <xf numFmtId="3" fontId="20" fillId="0" borderId="0" xfId="0" applyNumberFormat="1" applyFont="1"/>
    <xf numFmtId="3" fontId="20" fillId="0" borderId="2" xfId="0" applyNumberFormat="1" applyFont="1" applyBorder="1" applyAlignment="1">
      <alignment horizontal="right"/>
    </xf>
    <xf numFmtId="3" fontId="20" fillId="0" borderId="9" xfId="0" applyNumberFormat="1" applyFont="1" applyBorder="1" applyAlignment="1">
      <alignment horizontal="right"/>
    </xf>
    <xf numFmtId="3" fontId="20" fillId="0" borderId="13" xfId="0" applyNumberFormat="1" applyFont="1" applyBorder="1" applyAlignment="1">
      <alignment horizontal="right"/>
    </xf>
    <xf numFmtId="3" fontId="20" fillId="0" borderId="16" xfId="0" applyNumberFormat="1" applyFont="1" applyBorder="1" applyAlignment="1">
      <alignment horizontal="right"/>
    </xf>
    <xf numFmtId="3" fontId="20" fillId="0" borderId="16" xfId="0" applyNumberFormat="1" applyFont="1" applyBorder="1"/>
    <xf numFmtId="0" fontId="22" fillId="7" borderId="24" xfId="0" applyFont="1" applyFill="1" applyBorder="1" applyAlignment="1">
      <alignment horizontal="left"/>
    </xf>
    <xf numFmtId="3" fontId="22" fillId="7" borderId="16" xfId="0" applyNumberFormat="1" applyFont="1" applyFill="1" applyBorder="1"/>
    <xf numFmtId="3" fontId="22" fillId="7" borderId="25" xfId="0" applyNumberFormat="1" applyFont="1" applyFill="1" applyBorder="1"/>
    <xf numFmtId="0" fontId="5" fillId="2" borderId="26" xfId="0" applyFont="1" applyFill="1" applyBorder="1" applyAlignment="1">
      <alignment horizontal="center"/>
    </xf>
    <xf numFmtId="3" fontId="1" fillId="0" borderId="13" xfId="0" applyNumberFormat="1" applyFont="1" applyBorder="1" applyAlignment="1">
      <alignment horizontal="right"/>
    </xf>
    <xf numFmtId="3" fontId="1" fillId="0" borderId="13" xfId="0" applyNumberFormat="1" applyFont="1" applyBorder="1"/>
    <xf numFmtId="0" fontId="5" fillId="2" borderId="24" xfId="0" applyFont="1" applyFill="1" applyBorder="1" applyAlignment="1">
      <alignment horizontal="left"/>
    </xf>
    <xf numFmtId="3" fontId="5" fillId="2" borderId="23" xfId="0" applyNumberFormat="1" applyFont="1" applyFill="1" applyBorder="1" applyAlignment="1"/>
    <xf numFmtId="0" fontId="26" fillId="0" borderId="0" xfId="2" applyFont="1" applyAlignment="1"/>
    <xf numFmtId="0" fontId="27" fillId="0" borderId="0" xfId="0" applyFont="1"/>
    <xf numFmtId="0" fontId="25" fillId="0" borderId="0" xfId="2" applyFont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3" fontId="1" fillId="0" borderId="7" xfId="0" applyNumberFormat="1" applyFont="1" applyBorder="1" applyAlignment="1"/>
    <xf numFmtId="3" fontId="5" fillId="3" borderId="15" xfId="0" applyNumberFormat="1" applyFont="1" applyFill="1" applyBorder="1" applyAlignment="1"/>
    <xf numFmtId="0" fontId="0" fillId="0" borderId="0" xfId="0" applyNumberFormat="1"/>
    <xf numFmtId="164" fontId="5" fillId="3" borderId="2" xfId="0" applyNumberFormat="1" applyFont="1" applyFill="1" applyBorder="1"/>
    <xf numFmtId="3" fontId="5" fillId="3" borderId="2" xfId="0" applyNumberFormat="1" applyFont="1" applyFill="1" applyBorder="1"/>
    <xf numFmtId="3" fontId="1" fillId="0" borderId="2" xfId="0" applyNumberFormat="1" applyFont="1" applyBorder="1"/>
    <xf numFmtId="3" fontId="1" fillId="0" borderId="6" xfId="0" applyNumberFormat="1" applyFont="1" applyBorder="1"/>
    <xf numFmtId="3" fontId="5" fillId="3" borderId="6" xfId="0" applyNumberFormat="1" applyFont="1" applyFill="1" applyBorder="1"/>
    <xf numFmtId="3" fontId="1" fillId="0" borderId="0" xfId="0" applyNumberFormat="1" applyFont="1" applyBorder="1"/>
    <xf numFmtId="3" fontId="5" fillId="3" borderId="0" xfId="0" applyNumberFormat="1" applyFont="1" applyFill="1" applyBorder="1"/>
    <xf numFmtId="0" fontId="0" fillId="0" borderId="0" xfId="0" applyBorder="1"/>
    <xf numFmtId="0" fontId="0" fillId="0" borderId="18" xfId="0" applyBorder="1"/>
    <xf numFmtId="0" fontId="5" fillId="8" borderId="26" xfId="0" applyFont="1" applyFill="1" applyBorder="1"/>
    <xf numFmtId="0" fontId="5" fillId="8" borderId="26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/>
    </xf>
    <xf numFmtId="0" fontId="5" fillId="3" borderId="9" xfId="0" applyFont="1" applyFill="1" applyBorder="1"/>
    <xf numFmtId="3" fontId="5" fillId="3" borderId="9" xfId="0" applyNumberFormat="1" applyFont="1" applyFill="1" applyBorder="1"/>
    <xf numFmtId="0" fontId="1" fillId="0" borderId="9" xfId="0" applyFont="1" applyFill="1" applyBorder="1" applyAlignment="1">
      <alignment horizontal="left" indent="1"/>
    </xf>
    <xf numFmtId="3" fontId="1" fillId="0" borderId="9" xfId="0" applyNumberFormat="1" applyFont="1" applyFill="1" applyBorder="1"/>
    <xf numFmtId="0" fontId="1" fillId="0" borderId="9" xfId="0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9" xfId="0" applyFont="1" applyBorder="1" applyAlignment="1">
      <alignment horizontal="left" wrapText="1" indent="2"/>
    </xf>
    <xf numFmtId="0" fontId="1" fillId="0" borderId="9" xfId="0" applyFont="1" applyBorder="1" applyAlignment="1">
      <alignment horizontal="left" indent="1"/>
    </xf>
    <xf numFmtId="0" fontId="1" fillId="0" borderId="9" xfId="0" applyFont="1" applyBorder="1"/>
    <xf numFmtId="0" fontId="5" fillId="3" borderId="16" xfId="0" applyFont="1" applyFill="1" applyBorder="1"/>
    <xf numFmtId="3" fontId="5" fillId="3" borderId="16" xfId="0" applyNumberFormat="1" applyFont="1" applyFill="1" applyBorder="1"/>
    <xf numFmtId="3" fontId="5" fillId="3" borderId="18" xfId="0" applyNumberFormat="1" applyFont="1" applyFill="1" applyBorder="1"/>
    <xf numFmtId="3" fontId="5" fillId="8" borderId="24" xfId="0" applyNumberFormat="1" applyFont="1" applyFill="1" applyBorder="1"/>
    <xf numFmtId="3" fontId="5" fillId="8" borderId="25" xfId="0" applyNumberFormat="1" applyFont="1" applyFill="1" applyBorder="1"/>
    <xf numFmtId="0" fontId="5" fillId="8" borderId="10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center"/>
    </xf>
    <xf numFmtId="165" fontId="5" fillId="3" borderId="7" xfId="0" applyNumberFormat="1" applyFont="1" applyFill="1" applyBorder="1" applyAlignment="1"/>
    <xf numFmtId="165" fontId="5" fillId="3" borderId="4" xfId="0" applyNumberFormat="1" applyFont="1" applyFill="1" applyBorder="1" applyAlignment="1"/>
    <xf numFmtId="165" fontId="5" fillId="3" borderId="27" xfId="0" applyNumberFormat="1" applyFont="1" applyFill="1" applyBorder="1" applyAlignment="1"/>
    <xf numFmtId="165" fontId="1" fillId="0" borderId="2" xfId="0" applyNumberFormat="1" applyFont="1" applyFill="1" applyBorder="1" applyAlignment="1"/>
    <xf numFmtId="165" fontId="1" fillId="0" borderId="9" xfId="0" applyNumberFormat="1" applyFont="1" applyFill="1" applyBorder="1" applyAlignment="1"/>
    <xf numFmtId="165" fontId="1" fillId="0" borderId="0" xfId="0" applyNumberFormat="1" applyFont="1" applyFill="1" applyBorder="1" applyAlignment="1"/>
    <xf numFmtId="165" fontId="1" fillId="0" borderId="0" xfId="0" applyNumberFormat="1" applyFont="1" applyBorder="1" applyAlignment="1"/>
    <xf numFmtId="165" fontId="1" fillId="0" borderId="2" xfId="0" applyNumberFormat="1" applyFont="1" applyBorder="1" applyAlignment="1"/>
    <xf numFmtId="165" fontId="1" fillId="0" borderId="6" xfId="0" applyNumberFormat="1" applyFont="1" applyBorder="1" applyAlignment="1"/>
    <xf numFmtId="165" fontId="1" fillId="0" borderId="9" xfId="0" applyNumberFormat="1" applyFont="1" applyBorder="1" applyAlignment="1"/>
    <xf numFmtId="165" fontId="5" fillId="3" borderId="0" xfId="0" applyNumberFormat="1" applyFont="1" applyFill="1" applyBorder="1" applyAlignment="1"/>
    <xf numFmtId="165" fontId="5" fillId="3" borderId="2" xfId="0" applyNumberFormat="1" applyFont="1" applyFill="1" applyBorder="1" applyAlignment="1"/>
    <xf numFmtId="165" fontId="5" fillId="3" borderId="9" xfId="0" applyNumberFormat="1" applyFont="1" applyFill="1" applyBorder="1" applyAlignment="1"/>
    <xf numFmtId="165" fontId="5" fillId="3" borderId="15" xfId="0" applyNumberFormat="1" applyFont="1" applyFill="1" applyBorder="1" applyAlignment="1"/>
    <xf numFmtId="165" fontId="5" fillId="3" borderId="13" xfId="0" applyNumberFormat="1" applyFont="1" applyFill="1" applyBorder="1" applyAlignment="1"/>
    <xf numFmtId="165" fontId="5" fillId="3" borderId="16" xfId="0" applyNumberFormat="1" applyFont="1" applyFill="1" applyBorder="1" applyAlignment="1"/>
    <xf numFmtId="165" fontId="5" fillId="3" borderId="18" xfId="0" applyNumberFormat="1" applyFont="1" applyFill="1" applyBorder="1" applyAlignment="1"/>
    <xf numFmtId="165" fontId="5" fillId="8" borderId="18" xfId="0" applyNumberFormat="1" applyFont="1" applyFill="1" applyBorder="1" applyAlignment="1"/>
    <xf numFmtId="165" fontId="5" fillId="8" borderId="13" xfId="0" applyNumberFormat="1" applyFont="1" applyFill="1" applyBorder="1" applyAlignment="1"/>
    <xf numFmtId="165" fontId="5" fillId="8" borderId="16" xfId="0" applyNumberFormat="1" applyFont="1" applyFill="1" applyBorder="1" applyAlignment="1"/>
    <xf numFmtId="165" fontId="5" fillId="8" borderId="24" xfId="0" applyNumberFormat="1" applyFont="1" applyFill="1" applyBorder="1" applyAlignment="1"/>
    <xf numFmtId="0" fontId="5" fillId="2" borderId="12" xfId="0" applyFont="1" applyFill="1" applyBorder="1" applyAlignment="1">
      <alignment horizontal="center"/>
    </xf>
    <xf numFmtId="0" fontId="14" fillId="3" borderId="0" xfId="0" applyNumberFormat="1" applyFont="1" applyFill="1" applyBorder="1" applyAlignment="1" applyProtection="1">
      <alignment horizontal="left" indent="1"/>
    </xf>
    <xf numFmtId="3" fontId="14" fillId="3" borderId="2" xfId="0" applyNumberFormat="1" applyFont="1" applyFill="1" applyBorder="1" applyAlignment="1" applyProtection="1">
      <alignment horizontal="right"/>
    </xf>
    <xf numFmtId="3" fontId="14" fillId="3" borderId="0" xfId="0" applyNumberFormat="1" applyFont="1" applyFill="1" applyBorder="1" applyAlignment="1" applyProtection="1">
      <alignment horizontal="right"/>
    </xf>
    <xf numFmtId="3" fontId="14" fillId="3" borderId="4" xfId="0" applyNumberFormat="1" applyFont="1" applyFill="1" applyBorder="1" applyAlignment="1" applyProtection="1">
      <alignment horizontal="right"/>
    </xf>
    <xf numFmtId="3" fontId="14" fillId="3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indent="1"/>
    </xf>
    <xf numFmtId="3" fontId="3" fillId="0" borderId="2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wrapText="1" indent="1"/>
    </xf>
    <xf numFmtId="3" fontId="14" fillId="3" borderId="13" xfId="0" applyNumberFormat="1" applyFont="1" applyFill="1" applyBorder="1" applyAlignment="1" applyProtection="1">
      <alignment horizontal="right"/>
    </xf>
    <xf numFmtId="3" fontId="18" fillId="3" borderId="0" xfId="0" applyNumberFormat="1" applyFont="1" applyFill="1" applyBorder="1" applyAlignment="1" applyProtection="1"/>
    <xf numFmtId="0" fontId="14" fillId="2" borderId="24" xfId="0" applyNumberFormat="1" applyFont="1" applyFill="1" applyBorder="1" applyAlignment="1" applyProtection="1"/>
    <xf numFmtId="3" fontId="14" fillId="2" borderId="11" xfId="0" applyNumberFormat="1" applyFont="1" applyFill="1" applyBorder="1" applyAlignment="1" applyProtection="1"/>
    <xf numFmtId="3" fontId="14" fillId="2" borderId="0" xfId="0" applyNumberFormat="1" applyFont="1" applyFill="1" applyBorder="1" applyAlignment="1" applyProtection="1"/>
    <xf numFmtId="3" fontId="14" fillId="2" borderId="23" xfId="0" applyNumberFormat="1" applyFont="1" applyFill="1" applyBorder="1" applyAlignment="1" applyProtection="1"/>
    <xf numFmtId="0" fontId="0" fillId="0" borderId="10" xfId="0" applyBorder="1"/>
    <xf numFmtId="165" fontId="14" fillId="9" borderId="2" xfId="0" applyNumberFormat="1" applyFont="1" applyFill="1" applyBorder="1" applyAlignment="1" applyProtection="1">
      <alignment horizontal="right"/>
    </xf>
    <xf numFmtId="165" fontId="14" fillId="9" borderId="0" xfId="0" applyNumberFormat="1" applyFont="1" applyFill="1" applyBorder="1" applyAlignment="1" applyProtection="1">
      <alignment horizontal="right"/>
    </xf>
    <xf numFmtId="165" fontId="14" fillId="9" borderId="4" xfId="0" applyNumberFormat="1" applyFont="1" applyFill="1" applyBorder="1" applyAlignment="1" applyProtection="1">
      <alignment horizontal="right"/>
    </xf>
    <xf numFmtId="165" fontId="14" fillId="9" borderId="0" xfId="0" applyNumberFormat="1" applyFont="1" applyFill="1" applyBorder="1" applyAlignment="1" applyProtection="1"/>
    <xf numFmtId="165" fontId="3" fillId="0" borderId="2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165" fontId="14" fillId="9" borderId="13" xfId="0" applyNumberFormat="1" applyFont="1" applyFill="1" applyBorder="1" applyAlignment="1" applyProtection="1">
      <alignment horizontal="right"/>
    </xf>
    <xf numFmtId="165" fontId="18" fillId="9" borderId="0" xfId="0" applyNumberFormat="1" applyFont="1" applyFill="1" applyBorder="1" applyAlignment="1" applyProtection="1"/>
    <xf numFmtId="165" fontId="14" fillId="2" borderId="11" xfId="0" applyNumberFormat="1" applyFont="1" applyFill="1" applyBorder="1" applyAlignment="1" applyProtection="1"/>
    <xf numFmtId="0" fontId="17" fillId="0" borderId="10" xfId="0" applyNumberFormat="1" applyFont="1" applyFill="1" applyBorder="1" applyAlignment="1" applyProtection="1"/>
    <xf numFmtId="0" fontId="5" fillId="2" borderId="21" xfId="0" applyFont="1" applyFill="1" applyBorder="1" applyAlignment="1"/>
    <xf numFmtId="0" fontId="14" fillId="3" borderId="9" xfId="0" applyFont="1" applyFill="1" applyBorder="1" applyAlignment="1"/>
    <xf numFmtId="3" fontId="14" fillId="3" borderId="2" xfId="0" applyNumberFormat="1" applyFont="1" applyFill="1" applyBorder="1" applyAlignment="1"/>
    <xf numFmtId="3" fontId="14" fillId="3" borderId="6" xfId="0" applyNumberFormat="1" applyFont="1" applyFill="1" applyBorder="1" applyAlignment="1"/>
    <xf numFmtId="0" fontId="3" fillId="0" borderId="9" xfId="0" applyFont="1" applyFill="1" applyBorder="1" applyAlignment="1">
      <alignment horizontal="left" indent="1"/>
    </xf>
    <xf numFmtId="3" fontId="3" fillId="0" borderId="2" xfId="0" applyNumberFormat="1" applyFont="1" applyFill="1" applyBorder="1" applyAlignment="1"/>
    <xf numFmtId="3" fontId="3" fillId="0" borderId="6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0" borderId="9" xfId="0" applyNumberFormat="1" applyFont="1" applyFill="1" applyBorder="1" applyAlignment="1"/>
    <xf numFmtId="3" fontId="1" fillId="0" borderId="9" xfId="0" applyNumberFormat="1" applyFont="1" applyBorder="1" applyAlignment="1"/>
    <xf numFmtId="0" fontId="5" fillId="9" borderId="9" xfId="0" applyFont="1" applyFill="1" applyBorder="1" applyAlignment="1"/>
    <xf numFmtId="3" fontId="14" fillId="3" borderId="0" xfId="0" applyNumberFormat="1" applyFont="1" applyFill="1" applyBorder="1" applyAlignment="1"/>
    <xf numFmtId="3" fontId="14" fillId="3" borderId="9" xfId="0" applyNumberFormat="1" applyFont="1" applyFill="1" applyBorder="1" applyAlignment="1"/>
    <xf numFmtId="3" fontId="3" fillId="0" borderId="9" xfId="0" applyNumberFormat="1" applyFont="1" applyFill="1" applyBorder="1" applyAlignment="1">
      <alignment wrapText="1"/>
    </xf>
    <xf numFmtId="3" fontId="5" fillId="9" borderId="0" xfId="0" applyNumberFormat="1" applyFont="1" applyFill="1" applyBorder="1" applyAlignment="1"/>
    <xf numFmtId="3" fontId="5" fillId="9" borderId="2" xfId="0" applyNumberFormat="1" applyFont="1" applyFill="1" applyBorder="1" applyAlignment="1"/>
    <xf numFmtId="0" fontId="3" fillId="0" borderId="9" xfId="0" applyFont="1" applyFill="1" applyBorder="1" applyAlignment="1">
      <alignment horizontal="left" wrapText="1" indent="1"/>
    </xf>
    <xf numFmtId="0" fontId="15" fillId="0" borderId="16" xfId="0" applyFont="1" applyFill="1" applyBorder="1" applyAlignment="1"/>
    <xf numFmtId="3" fontId="15" fillId="0" borderId="13" xfId="0" applyNumberFormat="1" applyFont="1" applyFill="1" applyBorder="1" applyAlignment="1"/>
    <xf numFmtId="3" fontId="7" fillId="0" borderId="15" xfId="0" applyNumberFormat="1" applyFont="1" applyBorder="1" applyAlignment="1"/>
    <xf numFmtId="3" fontId="7" fillId="0" borderId="13" xfId="0" applyNumberFormat="1" applyFont="1" applyBorder="1" applyAlignment="1"/>
    <xf numFmtId="3" fontId="7" fillId="0" borderId="16" xfId="0" applyNumberFormat="1" applyFont="1" applyBorder="1" applyAlignment="1"/>
    <xf numFmtId="3" fontId="7" fillId="0" borderId="18" xfId="0" applyNumberFormat="1" applyFont="1" applyBorder="1" applyAlignment="1"/>
    <xf numFmtId="0" fontId="1" fillId="0" borderId="0" xfId="0" applyFont="1" applyFill="1" applyBorder="1"/>
    <xf numFmtId="165" fontId="14" fillId="3" borderId="2" xfId="0" applyNumberFormat="1" applyFont="1" applyFill="1" applyBorder="1" applyAlignment="1"/>
    <xf numFmtId="165" fontId="14" fillId="3" borderId="6" xfId="0" applyNumberFormat="1" applyFont="1" applyFill="1" applyBorder="1" applyAlignment="1"/>
    <xf numFmtId="165" fontId="3" fillId="0" borderId="2" xfId="0" applyNumberFormat="1" applyFont="1" applyFill="1" applyBorder="1" applyAlignment="1"/>
    <xf numFmtId="165" fontId="3" fillId="0" borderId="6" xfId="0" applyNumberFormat="1" applyFont="1" applyFill="1" applyBorder="1" applyAlignment="1"/>
    <xf numFmtId="165" fontId="3" fillId="0" borderId="9" xfId="0" applyNumberFormat="1" applyFont="1" applyFill="1" applyBorder="1" applyAlignment="1"/>
    <xf numFmtId="165" fontId="3" fillId="0" borderId="0" xfId="0" applyNumberFormat="1" applyFont="1" applyFill="1" applyBorder="1" applyAlignment="1"/>
    <xf numFmtId="165" fontId="1" fillId="0" borderId="0" xfId="0" applyNumberFormat="1" applyFont="1" applyAlignment="1"/>
    <xf numFmtId="165" fontId="14" fillId="3" borderId="0" xfId="0" applyNumberFormat="1" applyFont="1" applyFill="1" applyBorder="1" applyAlignment="1"/>
    <xf numFmtId="165" fontId="5" fillId="9" borderId="2" xfId="0" applyNumberFormat="1" applyFont="1" applyFill="1" applyBorder="1" applyAlignment="1"/>
    <xf numFmtId="165" fontId="5" fillId="9" borderId="0" xfId="0" applyNumberFormat="1" applyFont="1" applyFill="1" applyBorder="1" applyAlignment="1"/>
    <xf numFmtId="165" fontId="14" fillId="3" borderId="9" xfId="0" applyNumberFormat="1" applyFont="1" applyFill="1" applyBorder="1" applyAlignment="1"/>
    <xf numFmtId="165" fontId="15" fillId="0" borderId="13" xfId="0" applyNumberFormat="1" applyFont="1" applyFill="1" applyBorder="1" applyAlignment="1"/>
    <xf numFmtId="165" fontId="15" fillId="0" borderId="15" xfId="0" applyNumberFormat="1" applyFont="1" applyFill="1" applyBorder="1" applyAlignment="1"/>
    <xf numFmtId="165" fontId="1" fillId="0" borderId="0" xfId="0" applyNumberFormat="1" applyFont="1"/>
    <xf numFmtId="0" fontId="17" fillId="0" borderId="18" xfId="0" applyNumberFormat="1" applyFont="1" applyFill="1" applyBorder="1" applyAlignment="1" applyProtection="1"/>
    <xf numFmtId="0" fontId="18" fillId="6" borderId="26" xfId="0" applyNumberFormat="1" applyFont="1" applyFill="1" applyBorder="1" applyAlignment="1" applyProtection="1"/>
    <xf numFmtId="0" fontId="18" fillId="6" borderId="21" xfId="0" applyNumberFormat="1" applyFont="1" applyFill="1" applyBorder="1" applyAlignment="1" applyProtection="1">
      <alignment horizontal="center"/>
    </xf>
    <xf numFmtId="0" fontId="18" fillId="9" borderId="9" xfId="0" applyNumberFormat="1" applyFont="1" applyFill="1" applyBorder="1" applyAlignment="1" applyProtection="1"/>
    <xf numFmtId="3" fontId="18" fillId="9" borderId="9" xfId="0" applyNumberFormat="1" applyFont="1" applyFill="1" applyBorder="1" applyAlignment="1" applyProtection="1"/>
    <xf numFmtId="3" fontId="18" fillId="9" borderId="0" xfId="0" applyNumberFormat="1" applyFont="1" applyFill="1" applyBorder="1" applyAlignment="1" applyProtection="1"/>
    <xf numFmtId="0" fontId="16" fillId="0" borderId="9" xfId="0" applyNumberFormat="1" applyFont="1" applyFill="1" applyBorder="1" applyAlignment="1" applyProtection="1">
      <alignment horizontal="left" indent="1"/>
    </xf>
    <xf numFmtId="3" fontId="16" fillId="0" borderId="9" xfId="0" applyNumberFormat="1" applyFont="1" applyFill="1" applyBorder="1" applyAlignment="1" applyProtection="1"/>
    <xf numFmtId="0" fontId="16" fillId="0" borderId="9" xfId="0" applyNumberFormat="1" applyFont="1" applyFill="1" applyBorder="1" applyAlignment="1" applyProtection="1"/>
    <xf numFmtId="3" fontId="18" fillId="9" borderId="16" xfId="0" applyNumberFormat="1" applyFont="1" applyFill="1" applyBorder="1" applyAlignment="1" applyProtection="1"/>
    <xf numFmtId="3" fontId="18" fillId="9" borderId="18" xfId="0" applyNumberFormat="1" applyFont="1" applyFill="1" applyBorder="1" applyAlignment="1" applyProtection="1"/>
    <xf numFmtId="3" fontId="18" fillId="6" borderId="24" xfId="0" applyNumberFormat="1" applyFont="1" applyFill="1" applyBorder="1" applyAlignment="1" applyProtection="1"/>
    <xf numFmtId="3" fontId="18" fillId="6" borderId="25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165" fontId="18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wrapText="1"/>
    </xf>
    <xf numFmtId="0" fontId="18" fillId="6" borderId="8" xfId="0" applyNumberFormat="1" applyFont="1" applyFill="1" applyBorder="1" applyAlignment="1" applyProtection="1">
      <alignment horizontal="center"/>
    </xf>
    <xf numFmtId="0" fontId="18" fillId="6" borderId="22" xfId="0" applyNumberFormat="1" applyFont="1" applyFill="1" applyBorder="1" applyAlignment="1" applyProtection="1">
      <alignment horizontal="center"/>
    </xf>
    <xf numFmtId="0" fontId="14" fillId="9" borderId="9" xfId="0" applyNumberFormat="1" applyFont="1" applyFill="1" applyBorder="1" applyAlignment="1" applyProtection="1"/>
    <xf numFmtId="3" fontId="14" fillId="9" borderId="2" xfId="0" applyNumberFormat="1" applyFont="1" applyFill="1" applyBorder="1" applyAlignment="1" applyProtection="1"/>
    <xf numFmtId="3" fontId="14" fillId="9" borderId="6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left" indent="1"/>
    </xf>
    <xf numFmtId="3" fontId="3" fillId="0" borderId="2" xfId="0" applyNumberFormat="1" applyFont="1" applyFill="1" applyBorder="1" applyAlignment="1" applyProtection="1"/>
    <xf numFmtId="3" fontId="3" fillId="0" borderId="6" xfId="0" applyNumberFormat="1" applyFont="1" applyFill="1" applyBorder="1" applyAlignment="1" applyProtection="1"/>
    <xf numFmtId="3" fontId="3" fillId="0" borderId="9" xfId="0" applyNumberFormat="1" applyFont="1" applyFill="1" applyBorder="1" applyAlignment="1" applyProtection="1"/>
    <xf numFmtId="3" fontId="14" fillId="9" borderId="0" xfId="0" applyNumberFormat="1" applyFont="1" applyFill="1" applyBorder="1" applyAlignment="1" applyProtection="1"/>
    <xf numFmtId="3" fontId="14" fillId="9" borderId="9" xfId="0" applyNumberFormat="1" applyFont="1" applyFill="1" applyBorder="1" applyAlignment="1" applyProtection="1"/>
    <xf numFmtId="3" fontId="3" fillId="0" borderId="9" xfId="0" applyNumberFormat="1" applyFont="1" applyFill="1" applyBorder="1" applyAlignment="1" applyProtection="1">
      <alignment wrapText="1"/>
    </xf>
    <xf numFmtId="3" fontId="18" fillId="9" borderId="2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left" wrapText="1" indent="1"/>
    </xf>
    <xf numFmtId="3" fontId="15" fillId="0" borderId="13" xfId="0" applyNumberFormat="1" applyFont="1" applyFill="1" applyBorder="1" applyAlignment="1" applyProtection="1"/>
    <xf numFmtId="3" fontId="19" fillId="0" borderId="15" xfId="0" applyNumberFormat="1" applyFont="1" applyFill="1" applyBorder="1" applyAlignment="1" applyProtection="1"/>
    <xf numFmtId="3" fontId="19" fillId="0" borderId="13" xfId="0" applyNumberFormat="1" applyFont="1" applyFill="1" applyBorder="1" applyAlignment="1" applyProtection="1"/>
    <xf numFmtId="3" fontId="19" fillId="0" borderId="16" xfId="0" applyNumberFormat="1" applyFont="1" applyFill="1" applyBorder="1" applyAlignment="1" applyProtection="1"/>
    <xf numFmtId="3" fontId="19" fillId="0" borderId="18" xfId="0" applyNumberFormat="1" applyFont="1" applyFill="1" applyBorder="1" applyAlignment="1" applyProtection="1"/>
    <xf numFmtId="0" fontId="28" fillId="0" borderId="0" xfId="0" applyFont="1"/>
    <xf numFmtId="165" fontId="14" fillId="2" borderId="23" xfId="0" applyNumberFormat="1" applyFont="1" applyFill="1" applyBorder="1" applyAlignment="1" applyProtection="1"/>
    <xf numFmtId="0" fontId="7" fillId="0" borderId="0" xfId="0" applyFont="1" applyBorder="1" applyAlignment="1">
      <alignment horizontal="right" vertical="center"/>
    </xf>
    <xf numFmtId="3" fontId="5" fillId="0" borderId="2" xfId="0" applyNumberFormat="1" applyFont="1" applyFill="1" applyBorder="1" applyAlignment="1">
      <alignment wrapText="1"/>
    </xf>
    <xf numFmtId="1" fontId="5" fillId="3" borderId="2" xfId="0" applyNumberFormat="1" applyFont="1" applyFill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1" fontId="1" fillId="0" borderId="2" xfId="0" applyNumberFormat="1" applyFont="1" applyFill="1" applyBorder="1" applyAlignment="1">
      <alignment wrapText="1"/>
    </xf>
    <xf numFmtId="3" fontId="5" fillId="2" borderId="2" xfId="0" applyNumberFormat="1" applyFont="1" applyFill="1" applyBorder="1" applyAlignment="1">
      <alignment wrapText="1"/>
    </xf>
    <xf numFmtId="3" fontId="5" fillId="2" borderId="13" xfId="0" applyNumberFormat="1" applyFont="1" applyFill="1" applyBorder="1" applyAlignment="1">
      <alignment wrapText="1"/>
    </xf>
    <xf numFmtId="1" fontId="5" fillId="2" borderId="13" xfId="0" applyNumberFormat="1" applyFont="1" applyFill="1" applyBorder="1" applyAlignment="1">
      <alignment wrapText="1"/>
    </xf>
    <xf numFmtId="3" fontId="5" fillId="2" borderId="18" xfId="0" applyNumberFormat="1" applyFont="1" applyFill="1" applyBorder="1" applyAlignment="1">
      <alignment wrapText="1"/>
    </xf>
    <xf numFmtId="0" fontId="14" fillId="6" borderId="11" xfId="0" applyFont="1" applyFill="1" applyBorder="1" applyAlignment="1"/>
    <xf numFmtId="3" fontId="14" fillId="6" borderId="11" xfId="0" applyNumberFormat="1" applyFont="1" applyFill="1" applyBorder="1" applyAlignment="1"/>
    <xf numFmtId="3" fontId="14" fillId="6" borderId="23" xfId="0" applyNumberFormat="1" applyFont="1" applyFill="1" applyBorder="1" applyAlignment="1"/>
    <xf numFmtId="165" fontId="14" fillId="6" borderId="11" xfId="0" applyNumberFormat="1" applyFont="1" applyFill="1" applyBorder="1" applyAlignment="1"/>
    <xf numFmtId="165" fontId="14" fillId="6" borderId="23" xfId="0" applyNumberFormat="1" applyFont="1" applyFill="1" applyBorder="1" applyAlignment="1"/>
    <xf numFmtId="3" fontId="14" fillId="6" borderId="11" xfId="0" applyNumberFormat="1" applyFont="1" applyFill="1" applyBorder="1" applyAlignment="1" applyProtection="1"/>
    <xf numFmtId="3" fontId="14" fillId="6" borderId="23" xfId="0" applyNumberFormat="1" applyFont="1" applyFill="1" applyBorder="1" applyAlignment="1" applyProtection="1"/>
    <xf numFmtId="0" fontId="28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3" fontId="5" fillId="2" borderId="24" xfId="0" applyNumberFormat="1" applyFont="1" applyFill="1" applyBorder="1"/>
    <xf numFmtId="3" fontId="5" fillId="8" borderId="11" xfId="0" applyNumberFormat="1" applyFont="1" applyFill="1" applyBorder="1"/>
    <xf numFmtId="0" fontId="11" fillId="0" borderId="0" xfId="3" applyNumberFormat="1" applyBorder="1"/>
    <xf numFmtId="3" fontId="0" fillId="0" borderId="0" xfId="0" applyNumberFormat="1" applyBorder="1"/>
    <xf numFmtId="0" fontId="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/>
    </xf>
    <xf numFmtId="3" fontId="14" fillId="0" borderId="0" xfId="0" applyNumberFormat="1" applyFont="1" applyFill="1" applyBorder="1" applyAlignment="1" applyProtection="1"/>
    <xf numFmtId="3" fontId="18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left" vertical="center"/>
    </xf>
    <xf numFmtId="1" fontId="1" fillId="0" borderId="13" xfId="0" applyNumberFormat="1" applyFont="1" applyBorder="1"/>
    <xf numFmtId="164" fontId="34" fillId="0" borderId="0" xfId="0" applyNumberFormat="1" applyFont="1" applyAlignment="1"/>
    <xf numFmtId="0" fontId="5" fillId="2" borderId="22" xfId="0" applyFont="1" applyFill="1" applyBorder="1" applyAlignment="1">
      <alignment horizontal="center" vertical="center" wrapText="1"/>
    </xf>
    <xf numFmtId="0" fontId="36" fillId="0" borderId="0" xfId="0" applyFont="1"/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" fontId="19" fillId="0" borderId="10" xfId="0" applyNumberFormat="1" applyFont="1" applyFill="1" applyBorder="1" applyAlignment="1" applyProtection="1">
      <alignment horizontal="right"/>
    </xf>
    <xf numFmtId="0" fontId="0" fillId="0" borderId="10" xfId="0" applyBorder="1" applyAlignment="1"/>
    <xf numFmtId="0" fontId="7" fillId="0" borderId="0" xfId="0" applyFont="1" applyAlignment="1">
      <alignment horizontal="right"/>
    </xf>
    <xf numFmtId="0" fontId="19" fillId="0" borderId="10" xfId="0" applyNumberFormat="1" applyFont="1" applyFill="1" applyBorder="1" applyAlignment="1" applyProtection="1">
      <alignment horizontal="right"/>
    </xf>
    <xf numFmtId="0" fontId="23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5" fillId="0" borderId="6" xfId="0" applyNumberFormat="1" applyFont="1" applyBorder="1"/>
    <xf numFmtId="1" fontId="5" fillId="0" borderId="6" xfId="0" applyNumberFormat="1" applyFont="1" applyBorder="1"/>
    <xf numFmtId="0" fontId="12" fillId="0" borderId="0" xfId="0" applyFont="1" applyAlignment="1"/>
    <xf numFmtId="3" fontId="5" fillId="0" borderId="0" xfId="0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0" fontId="5" fillId="2" borderId="26" xfId="0" applyFont="1" applyFill="1" applyBorder="1"/>
    <xf numFmtId="0" fontId="5" fillId="8" borderId="19" xfId="0" applyFont="1" applyFill="1" applyBorder="1"/>
    <xf numFmtId="3" fontId="5" fillId="8" borderId="19" xfId="0" applyNumberFormat="1" applyFont="1" applyFill="1" applyBorder="1"/>
    <xf numFmtId="3" fontId="5" fillId="8" borderId="10" xfId="0" applyNumberFormat="1" applyFont="1" applyFill="1" applyBorder="1"/>
    <xf numFmtId="0" fontId="1" fillId="2" borderId="12" xfId="0" applyFont="1" applyFill="1" applyBorder="1" applyAlignment="1">
      <alignment horizontal="center" vertical="center" textRotation="90" wrapText="1"/>
    </xf>
    <xf numFmtId="3" fontId="5" fillId="0" borderId="0" xfId="0" applyNumberFormat="1" applyFont="1" applyBorder="1" applyAlignment="1">
      <alignment horizontal="right" wrapText="1"/>
    </xf>
    <xf numFmtId="0" fontId="30" fillId="0" borderId="0" xfId="0" applyFont="1" applyBorder="1" applyAlignment="1"/>
    <xf numFmtId="0" fontId="18" fillId="2" borderId="21" xfId="0" applyNumberFormat="1" applyFont="1" applyFill="1" applyBorder="1" applyAlignment="1" applyProtection="1">
      <alignment vertical="center"/>
    </xf>
    <xf numFmtId="0" fontId="18" fillId="2" borderId="8" xfId="0" applyNumberFormat="1" applyFont="1" applyFill="1" applyBorder="1" applyAlignment="1" applyProtection="1">
      <alignment horizontal="center" vertical="center"/>
    </xf>
    <xf numFmtId="0" fontId="18" fillId="2" borderId="21" xfId="0" applyNumberFormat="1" applyFont="1" applyFill="1" applyBorder="1" applyAlignment="1" applyProtection="1">
      <alignment horizontal="center" vertical="center"/>
    </xf>
    <xf numFmtId="0" fontId="18" fillId="2" borderId="12" xfId="0" applyNumberFormat="1" applyFont="1" applyFill="1" applyBorder="1" applyAlignment="1" applyProtection="1">
      <alignment horizontal="center" vertical="center"/>
    </xf>
    <xf numFmtId="0" fontId="18" fillId="2" borderId="14" xfId="0" applyNumberFormat="1" applyFont="1" applyFill="1" applyBorder="1" applyAlignment="1" applyProtection="1">
      <alignment horizontal="center" vertical="center"/>
    </xf>
    <xf numFmtId="0" fontId="18" fillId="2" borderId="22" xfId="0" applyNumberFormat="1" applyFont="1" applyFill="1" applyBorder="1" applyAlignment="1" applyProtection="1">
      <alignment horizontal="center" vertical="center"/>
    </xf>
    <xf numFmtId="0" fontId="14" fillId="2" borderId="24" xfId="0" applyNumberFormat="1" applyFont="1" applyFill="1" applyBorder="1" applyAlignment="1" applyProtection="1">
      <alignment wrapText="1"/>
    </xf>
    <xf numFmtId="0" fontId="7" fillId="0" borderId="10" xfId="0" applyFont="1" applyBorder="1" applyAlignment="1"/>
    <xf numFmtId="0" fontId="14" fillId="3" borderId="9" xfId="0" applyFont="1" applyFill="1" applyBorder="1" applyAlignment="1">
      <alignment wrapText="1"/>
    </xf>
    <xf numFmtId="0" fontId="5" fillId="9" borderId="9" xfId="0" applyFont="1" applyFill="1" applyBorder="1" applyAlignment="1">
      <alignment wrapText="1"/>
    </xf>
    <xf numFmtId="0" fontId="14" fillId="6" borderId="11" xfId="0" applyFont="1" applyFill="1" applyBorder="1" applyAlignment="1">
      <alignment wrapText="1"/>
    </xf>
    <xf numFmtId="1" fontId="31" fillId="0" borderId="10" xfId="0" applyNumberFormat="1" applyFont="1" applyBorder="1" applyAlignment="1"/>
    <xf numFmtId="0" fontId="18" fillId="9" borderId="9" xfId="0" applyNumberFormat="1" applyFont="1" applyFill="1" applyBorder="1" applyAlignment="1" applyProtection="1">
      <alignment wrapText="1"/>
    </xf>
    <xf numFmtId="0" fontId="18" fillId="9" borderId="16" xfId="0" applyNumberFormat="1" applyFont="1" applyFill="1" applyBorder="1" applyAlignment="1" applyProtection="1">
      <alignment wrapText="1"/>
    </xf>
    <xf numFmtId="0" fontId="14" fillId="9" borderId="9" xfId="0" applyNumberFormat="1" applyFont="1" applyFill="1" applyBorder="1" applyAlignment="1" applyProtection="1">
      <alignment wrapText="1"/>
    </xf>
    <xf numFmtId="0" fontId="3" fillId="0" borderId="9" xfId="0" applyNumberFormat="1" applyFont="1" applyFill="1" applyBorder="1" applyAlignment="1" applyProtection="1">
      <alignment horizontal="left" wrapText="1"/>
    </xf>
    <xf numFmtId="0" fontId="15" fillId="0" borderId="16" xfId="0" applyNumberFormat="1" applyFont="1" applyFill="1" applyBorder="1" applyAlignment="1" applyProtection="1">
      <alignment wrapText="1"/>
    </xf>
    <xf numFmtId="0" fontId="7" fillId="0" borderId="0" xfId="0" applyFont="1" applyAlignment="1">
      <alignment wrapText="1"/>
    </xf>
    <xf numFmtId="0" fontId="14" fillId="9" borderId="9" xfId="0" applyNumberFormat="1" applyFont="1" applyFill="1" applyBorder="1" applyAlignment="1" applyProtection="1">
      <alignment horizontal="left" wrapText="1"/>
    </xf>
    <xf numFmtId="0" fontId="3" fillId="0" borderId="9" xfId="0" applyNumberFormat="1" applyFont="1" applyFill="1" applyBorder="1" applyAlignment="1" applyProtection="1">
      <alignment wrapText="1"/>
    </xf>
    <xf numFmtId="0" fontId="3" fillId="0" borderId="9" xfId="0" applyNumberFormat="1" applyFont="1" applyFill="1" applyBorder="1" applyAlignment="1" applyProtection="1">
      <alignment horizontal="left" wrapText="1" indent="2"/>
    </xf>
    <xf numFmtId="0" fontId="7" fillId="0" borderId="0" xfId="0" applyFont="1" applyBorder="1" applyAlignment="1"/>
    <xf numFmtId="0" fontId="7" fillId="0" borderId="0" xfId="0" applyFont="1" applyAlignment="1"/>
    <xf numFmtId="0" fontId="19" fillId="0" borderId="10" xfId="0" applyNumberFormat="1" applyFont="1" applyFill="1" applyBorder="1" applyAlignment="1" applyProtection="1"/>
    <xf numFmtId="0" fontId="23" fillId="0" borderId="10" xfId="0" applyFont="1" applyBorder="1" applyAlignment="1"/>
    <xf numFmtId="0" fontId="1" fillId="0" borderId="0" xfId="0" applyFont="1" applyFill="1" applyAlignment="1">
      <alignment horizontal="center" vertical="center"/>
    </xf>
    <xf numFmtId="3" fontId="3" fillId="0" borderId="6" xfId="0" applyNumberFormat="1" applyFont="1" applyBorder="1"/>
    <xf numFmtId="164" fontId="5" fillId="3" borderId="6" xfId="0" applyNumberFormat="1" applyFont="1" applyFill="1" applyBorder="1"/>
    <xf numFmtId="164" fontId="0" fillId="0" borderId="0" xfId="0" applyNumberFormat="1"/>
    <xf numFmtId="0" fontId="38" fillId="0" borderId="0" xfId="0" applyFont="1" applyAlignment="1"/>
    <xf numFmtId="0" fontId="5" fillId="2" borderId="24" xfId="0" applyFont="1" applyFill="1" applyBorder="1" applyAlignment="1">
      <alignment wrapText="1"/>
    </xf>
    <xf numFmtId="3" fontId="15" fillId="0" borderId="0" xfId="0" applyNumberFormat="1" applyFont="1" applyFill="1" applyBorder="1" applyAlignment="1">
      <alignment wrapText="1"/>
    </xf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center"/>
    </xf>
    <xf numFmtId="0" fontId="28" fillId="0" borderId="0" xfId="0" applyFont="1" applyAlignment="1">
      <alignment vertical="center" wrapText="1"/>
    </xf>
    <xf numFmtId="0" fontId="5" fillId="8" borderId="19" xfId="0" applyFont="1" applyFill="1" applyBorder="1" applyAlignment="1"/>
    <xf numFmtId="0" fontId="5" fillId="3" borderId="27" xfId="0" applyFont="1" applyFill="1" applyBorder="1" applyAlignment="1"/>
    <xf numFmtId="0" fontId="5" fillId="3" borderId="9" xfId="0" applyFont="1" applyFill="1" applyBorder="1" applyAlignment="1"/>
    <xf numFmtId="0" fontId="5" fillId="8" borderId="24" xfId="0" applyFont="1" applyFill="1" applyBorder="1" applyAlignment="1"/>
    <xf numFmtId="0" fontId="14" fillId="6" borderId="24" xfId="0" applyNumberFormat="1" applyFont="1" applyFill="1" applyBorder="1" applyAlignment="1" applyProtection="1">
      <alignment wrapText="1"/>
    </xf>
    <xf numFmtId="0" fontId="14" fillId="9" borderId="0" xfId="0" applyNumberFormat="1" applyFont="1" applyFill="1" applyBorder="1" applyAlignment="1" applyProtection="1">
      <alignment horizontal="left" wrapText="1" indent="1"/>
    </xf>
    <xf numFmtId="0" fontId="1" fillId="0" borderId="9" xfId="0" applyFont="1" applyBorder="1" applyAlignment="1">
      <alignment horizontal="left" wrapText="1" indent="1"/>
    </xf>
    <xf numFmtId="0" fontId="15" fillId="0" borderId="16" xfId="0" applyFont="1" applyFill="1" applyBorder="1" applyAlignment="1">
      <alignment horizontal="left"/>
    </xf>
    <xf numFmtId="0" fontId="18" fillId="6" borderId="24" xfId="0" applyNumberFormat="1" applyFont="1" applyFill="1" applyBorder="1" applyAlignment="1" applyProtection="1"/>
    <xf numFmtId="0" fontId="16" fillId="0" borderId="9" xfId="0" applyNumberFormat="1" applyFont="1" applyFill="1" applyBorder="1" applyAlignment="1" applyProtection="1">
      <alignment horizontal="left" wrapText="1" indent="1"/>
    </xf>
    <xf numFmtId="0" fontId="16" fillId="0" borderId="9" xfId="0" applyNumberFormat="1" applyFont="1" applyFill="1" applyBorder="1" applyAlignment="1" applyProtection="1">
      <alignment horizontal="left" wrapText="1" indent="2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6" borderId="21" xfId="0" applyFont="1" applyFill="1" applyBorder="1"/>
    <xf numFmtId="0" fontId="5" fillId="6" borderId="8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9" borderId="0" xfId="0" applyFont="1" applyFill="1" applyBorder="1"/>
    <xf numFmtId="3" fontId="5" fillId="9" borderId="2" xfId="0" applyNumberFormat="1" applyFont="1" applyFill="1" applyBorder="1"/>
    <xf numFmtId="3" fontId="5" fillId="9" borderId="6" xfId="0" applyNumberFormat="1" applyFont="1" applyFill="1" applyBorder="1"/>
    <xf numFmtId="3" fontId="5" fillId="9" borderId="7" xfId="0" applyNumberFormat="1" applyFont="1" applyFill="1" applyBorder="1"/>
    <xf numFmtId="0" fontId="5" fillId="6" borderId="18" xfId="0" applyFont="1" applyFill="1" applyBorder="1"/>
    <xf numFmtId="3" fontId="5" fillId="6" borderId="13" xfId="0" applyNumberFormat="1" applyFont="1" applyFill="1" applyBorder="1"/>
    <xf numFmtId="3" fontId="5" fillId="6" borderId="15" xfId="0" applyNumberFormat="1" applyFont="1" applyFill="1" applyBorder="1"/>
    <xf numFmtId="0" fontId="5" fillId="6" borderId="21" xfId="0" applyFont="1" applyFill="1" applyBorder="1" applyAlignment="1">
      <alignment horizontal="center"/>
    </xf>
    <xf numFmtId="0" fontId="5" fillId="9" borderId="0" xfId="0" applyFont="1" applyFill="1" applyBorder="1" applyAlignment="1">
      <alignment wrapText="1"/>
    </xf>
    <xf numFmtId="3" fontId="5" fillId="9" borderId="0" xfId="0" applyNumberFormat="1" applyFont="1" applyFill="1" applyBorder="1"/>
    <xf numFmtId="0" fontId="5" fillId="9" borderId="2" xfId="0" applyFont="1" applyFill="1" applyBorder="1"/>
    <xf numFmtId="1" fontId="5" fillId="9" borderId="2" xfId="0" applyNumberFormat="1" applyFont="1" applyFill="1" applyBorder="1"/>
    <xf numFmtId="0" fontId="5" fillId="6" borderId="18" xfId="0" applyFont="1" applyFill="1" applyBorder="1" applyAlignment="1">
      <alignment wrapText="1"/>
    </xf>
    <xf numFmtId="3" fontId="5" fillId="6" borderId="18" xfId="0" applyNumberFormat="1" applyFont="1" applyFill="1" applyBorder="1"/>
    <xf numFmtId="3" fontId="5" fillId="9" borderId="6" xfId="0" applyNumberFormat="1" applyFont="1" applyFill="1" applyBorder="1" applyAlignment="1">
      <alignment horizontal="center"/>
    </xf>
    <xf numFmtId="3" fontId="5" fillId="9" borderId="6" xfId="0" applyNumberFormat="1" applyFont="1" applyFill="1" applyBorder="1" applyAlignment="1">
      <alignment horizontal="right"/>
    </xf>
    <xf numFmtId="3" fontId="5" fillId="6" borderId="15" xfId="0" applyNumberFormat="1" applyFont="1" applyFill="1" applyBorder="1" applyAlignment="1">
      <alignment horizontal="right"/>
    </xf>
    <xf numFmtId="3" fontId="5" fillId="9" borderId="4" xfId="0" applyNumberFormat="1" applyFont="1" applyFill="1" applyBorder="1"/>
    <xf numFmtId="164" fontId="7" fillId="0" borderId="0" xfId="0" applyNumberFormat="1" applyFont="1" applyBorder="1" applyAlignment="1"/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textRotation="90" wrapText="1"/>
    </xf>
    <xf numFmtId="0" fontId="30" fillId="0" borderId="0" xfId="0" applyFont="1" applyBorder="1" applyAlignment="1">
      <alignment horizontal="left"/>
    </xf>
    <xf numFmtId="2" fontId="7" fillId="0" borderId="10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Border="1" applyAlignment="1"/>
    <xf numFmtId="0" fontId="12" fillId="0" borderId="0" xfId="0" applyFont="1" applyAlignment="1">
      <alignment horizontal="left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2" fontId="19" fillId="0" borderId="0" xfId="0" applyNumberFormat="1" applyFont="1" applyFill="1" applyBorder="1" applyAlignment="1" applyProtection="1">
      <alignment horizontal="right"/>
    </xf>
    <xf numFmtId="0" fontId="30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justify" vertical="center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29" fillId="0" borderId="0" xfId="0" applyFont="1" applyAlignment="1">
      <alignment wrapText="1"/>
    </xf>
    <xf numFmtId="0" fontId="29" fillId="0" borderId="0" xfId="0" applyFont="1" applyAlignment="1"/>
    <xf numFmtId="0" fontId="7" fillId="0" borderId="0" xfId="0" applyFont="1" applyAlignment="1">
      <alignment horizontal="right"/>
    </xf>
    <xf numFmtId="0" fontId="1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0" fontId="0" fillId="2" borderId="25" xfId="0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3" fontId="5" fillId="2" borderId="13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</cellXfs>
  <cellStyles count="5">
    <cellStyle name="Hypertextový odkaz" xfId="2" builtinId="8"/>
    <cellStyle name="Normal 2" xfId="4"/>
    <cellStyle name="Normální" xfId="0" builtinId="0"/>
    <cellStyle name="Normální 10" xfId="3"/>
    <cellStyle name="Normální 2" xfId="1"/>
  </cellStyles>
  <dxfs count="0"/>
  <tableStyles count="0" defaultTableStyle="TableStyleMedium2" defaultPivotStyle="PivotStyleLight16"/>
  <colors>
    <mruColors>
      <color rgb="FFE6B8B7"/>
      <color rgb="FFFBF3F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/>
  </sheetViews>
  <sheetFormatPr defaultRowHeight="15" x14ac:dyDescent="0.25"/>
  <cols>
    <col min="1" max="1" width="8.7109375" customWidth="1"/>
    <col min="2" max="2" width="106.28515625" customWidth="1"/>
  </cols>
  <sheetData>
    <row r="1" spans="1:14" ht="15.75" x14ac:dyDescent="0.25">
      <c r="A1" s="432" t="s">
        <v>229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4" x14ac:dyDescent="0.25">
      <c r="A2" s="185"/>
    </row>
    <row r="3" spans="1:14" ht="18.75" customHeight="1" x14ac:dyDescent="0.25">
      <c r="A3" s="186" t="s">
        <v>209</v>
      </c>
      <c r="B3" s="187" t="s">
        <v>346</v>
      </c>
      <c r="C3" s="188"/>
      <c r="D3" s="188"/>
      <c r="E3" s="188"/>
      <c r="F3" s="188"/>
      <c r="G3" s="188"/>
      <c r="H3" s="188"/>
    </row>
    <row r="4" spans="1:14" ht="18.75" customHeight="1" x14ac:dyDescent="0.25">
      <c r="A4" s="186" t="s">
        <v>208</v>
      </c>
      <c r="B4" s="187" t="s">
        <v>210</v>
      </c>
      <c r="C4" s="188"/>
      <c r="D4" s="188"/>
      <c r="E4" s="188"/>
      <c r="F4" s="188"/>
      <c r="G4" s="188"/>
      <c r="H4" s="188"/>
    </row>
    <row r="5" spans="1:14" ht="18.75" customHeight="1" x14ac:dyDescent="0.25">
      <c r="A5" s="186" t="s">
        <v>211</v>
      </c>
      <c r="B5" s="187" t="s">
        <v>212</v>
      </c>
      <c r="C5" s="188"/>
      <c r="D5" s="188"/>
      <c r="E5" s="188"/>
      <c r="F5" s="188"/>
      <c r="G5" s="188"/>
      <c r="H5" s="188"/>
    </row>
    <row r="6" spans="1:14" ht="18.75" customHeight="1" x14ac:dyDescent="0.25">
      <c r="A6" s="186" t="s">
        <v>213</v>
      </c>
      <c r="B6" s="187" t="s">
        <v>344</v>
      </c>
      <c r="C6" s="346"/>
      <c r="D6" s="346"/>
      <c r="E6" s="346"/>
      <c r="F6" s="346"/>
      <c r="G6" s="346"/>
      <c r="H6" s="346"/>
    </row>
    <row r="7" spans="1:14" ht="18.75" customHeight="1" x14ac:dyDescent="0.25">
      <c r="A7" s="186" t="s">
        <v>387</v>
      </c>
      <c r="B7" s="187" t="s">
        <v>340</v>
      </c>
      <c r="C7" s="346"/>
      <c r="D7" s="346"/>
      <c r="E7" s="346"/>
      <c r="F7" s="346"/>
      <c r="G7" s="346"/>
      <c r="H7" s="346"/>
    </row>
    <row r="8" spans="1:14" ht="18.75" customHeight="1" x14ac:dyDescent="0.25">
      <c r="A8" s="186" t="s">
        <v>214</v>
      </c>
      <c r="B8" s="187" t="s">
        <v>350</v>
      </c>
      <c r="C8" s="346"/>
      <c r="D8" s="346"/>
      <c r="E8" s="346"/>
      <c r="F8" s="346"/>
      <c r="G8" s="346"/>
      <c r="H8" s="346"/>
    </row>
    <row r="9" spans="1:14" ht="18.75" customHeight="1" x14ac:dyDescent="0.25">
      <c r="A9" s="186" t="s">
        <v>309</v>
      </c>
      <c r="B9" s="187" t="s">
        <v>351</v>
      </c>
      <c r="C9" s="346"/>
      <c r="D9" s="346"/>
      <c r="E9" s="346"/>
      <c r="F9" s="346"/>
      <c r="G9" s="346"/>
      <c r="H9" s="346"/>
      <c r="N9" s="366"/>
    </row>
    <row r="10" spans="1:14" ht="18.75" customHeight="1" x14ac:dyDescent="0.25">
      <c r="A10" s="186" t="s">
        <v>215</v>
      </c>
      <c r="B10" s="187" t="s">
        <v>352</v>
      </c>
      <c r="C10" s="346"/>
      <c r="D10" s="346"/>
      <c r="E10" s="346"/>
      <c r="F10" s="346"/>
      <c r="G10" s="346"/>
      <c r="H10" s="346"/>
    </row>
    <row r="11" spans="1:14" ht="18.75" customHeight="1" x14ac:dyDescent="0.25">
      <c r="A11" s="186" t="s">
        <v>310</v>
      </c>
      <c r="B11" s="187" t="s">
        <v>353</v>
      </c>
      <c r="C11" s="346"/>
      <c r="D11" s="346"/>
      <c r="E11" s="346"/>
      <c r="F11" s="346"/>
      <c r="G11" s="346"/>
      <c r="H11" s="346"/>
      <c r="N11" s="366"/>
    </row>
    <row r="12" spans="1:14" ht="18.75" customHeight="1" x14ac:dyDescent="0.25">
      <c r="A12" s="186" t="s">
        <v>216</v>
      </c>
      <c r="B12" s="187" t="s">
        <v>336</v>
      </c>
      <c r="C12" s="346"/>
      <c r="D12" s="346"/>
      <c r="E12" s="346"/>
      <c r="F12" s="346"/>
      <c r="G12" s="346"/>
      <c r="H12" s="346"/>
    </row>
    <row r="13" spans="1:14" ht="18.75" customHeight="1" x14ac:dyDescent="0.25">
      <c r="A13" s="186" t="s">
        <v>217</v>
      </c>
      <c r="B13" s="187" t="s">
        <v>356</v>
      </c>
      <c r="C13" s="346"/>
      <c r="D13" s="346"/>
      <c r="E13" s="346"/>
      <c r="F13" s="346"/>
      <c r="G13" s="346"/>
      <c r="H13" s="346"/>
    </row>
    <row r="14" spans="1:14" ht="18.75" customHeight="1" x14ac:dyDescent="0.25">
      <c r="A14" s="186" t="s">
        <v>219</v>
      </c>
      <c r="B14" s="187" t="s">
        <v>358</v>
      </c>
      <c r="C14" s="188"/>
      <c r="D14" s="188"/>
      <c r="E14" s="188"/>
      <c r="F14" s="188"/>
      <c r="G14" s="188"/>
      <c r="H14" s="188"/>
    </row>
    <row r="15" spans="1:14" ht="18.75" customHeight="1" x14ac:dyDescent="0.25">
      <c r="A15" s="186" t="s">
        <v>220</v>
      </c>
      <c r="B15" s="187" t="s">
        <v>360</v>
      </c>
      <c r="C15" s="188"/>
      <c r="D15" s="188"/>
      <c r="E15" s="188"/>
      <c r="F15" s="188"/>
      <c r="G15" s="188"/>
      <c r="H15" s="188"/>
    </row>
    <row r="16" spans="1:14" ht="18.75" customHeight="1" x14ac:dyDescent="0.25">
      <c r="A16" s="186" t="s">
        <v>221</v>
      </c>
      <c r="B16" s="187" t="s">
        <v>362</v>
      </c>
      <c r="C16" s="188"/>
      <c r="D16" s="188"/>
      <c r="E16" s="188"/>
      <c r="F16" s="188"/>
      <c r="G16" s="188"/>
      <c r="H16" s="188"/>
    </row>
    <row r="17" spans="1:10" ht="18.75" customHeight="1" x14ac:dyDescent="0.25">
      <c r="A17" s="186" t="s">
        <v>222</v>
      </c>
      <c r="B17" s="187" t="s">
        <v>364</v>
      </c>
      <c r="C17" s="188"/>
      <c r="D17" s="188"/>
      <c r="E17" s="188"/>
      <c r="F17" s="188"/>
      <c r="G17" s="188"/>
      <c r="H17" s="188"/>
    </row>
    <row r="18" spans="1:10" ht="18.75" customHeight="1" x14ac:dyDescent="0.25">
      <c r="A18" s="186" t="s">
        <v>224</v>
      </c>
      <c r="B18" s="187" t="s">
        <v>218</v>
      </c>
      <c r="C18" s="188"/>
      <c r="D18" s="188"/>
      <c r="E18" s="188"/>
      <c r="F18" s="188"/>
      <c r="G18" s="188"/>
      <c r="H18" s="188"/>
    </row>
    <row r="19" spans="1:10" ht="18.75" customHeight="1" x14ac:dyDescent="0.25">
      <c r="A19" s="186" t="s">
        <v>225</v>
      </c>
      <c r="B19" s="187" t="s">
        <v>334</v>
      </c>
      <c r="C19" s="187"/>
      <c r="D19" s="187"/>
      <c r="E19" s="187"/>
      <c r="F19" s="187"/>
      <c r="G19" s="187"/>
      <c r="H19" s="187"/>
    </row>
    <row r="20" spans="1:10" ht="18.75" customHeight="1" x14ac:dyDescent="0.25">
      <c r="A20" s="186" t="s">
        <v>226</v>
      </c>
      <c r="B20" s="437" t="s">
        <v>337</v>
      </c>
      <c r="C20" s="437"/>
      <c r="D20" s="437"/>
      <c r="E20" s="437"/>
      <c r="F20" s="437"/>
      <c r="G20" s="437"/>
      <c r="H20" s="437"/>
    </row>
    <row r="21" spans="1:10" ht="18.75" customHeight="1" x14ac:dyDescent="0.25">
      <c r="A21" s="186" t="s">
        <v>227</v>
      </c>
      <c r="B21" s="187" t="s">
        <v>335</v>
      </c>
      <c r="C21" s="188"/>
      <c r="D21" s="188"/>
      <c r="E21" s="188"/>
      <c r="F21" s="188"/>
      <c r="G21" s="364"/>
      <c r="H21" s="364"/>
    </row>
    <row r="22" spans="1:10" ht="18.75" customHeight="1" x14ac:dyDescent="0.25">
      <c r="A22" s="186" t="s">
        <v>282</v>
      </c>
      <c r="B22" s="187" t="s">
        <v>223</v>
      </c>
      <c r="C22" s="188"/>
      <c r="D22" s="188"/>
      <c r="E22" s="188"/>
      <c r="F22" s="188"/>
      <c r="G22" s="364"/>
      <c r="H22" s="364"/>
    </row>
    <row r="23" spans="1:10" ht="18.75" customHeight="1" x14ac:dyDescent="0.25">
      <c r="A23" s="186" t="s">
        <v>283</v>
      </c>
      <c r="B23" s="187" t="s">
        <v>366</v>
      </c>
      <c r="C23" s="188"/>
      <c r="D23" s="188"/>
      <c r="E23" s="188"/>
      <c r="F23" s="188"/>
      <c r="G23" s="188"/>
      <c r="H23" s="188"/>
    </row>
    <row r="24" spans="1:10" ht="18.75" customHeight="1" x14ac:dyDescent="0.25">
      <c r="A24" s="186" t="s">
        <v>284</v>
      </c>
      <c r="B24" s="187" t="s">
        <v>311</v>
      </c>
      <c r="C24" s="188"/>
      <c r="D24" s="188"/>
      <c r="E24" s="188"/>
      <c r="F24" s="188"/>
      <c r="G24" s="188"/>
      <c r="H24" s="188"/>
    </row>
    <row r="25" spans="1:10" ht="18.75" customHeight="1" x14ac:dyDescent="0.25">
      <c r="A25" s="186" t="s">
        <v>285</v>
      </c>
      <c r="B25" s="187" t="s">
        <v>312</v>
      </c>
      <c r="C25" s="188"/>
      <c r="D25" s="188"/>
      <c r="E25" s="188"/>
      <c r="F25" s="188"/>
      <c r="G25" s="188"/>
      <c r="H25" s="188"/>
    </row>
    <row r="26" spans="1:10" ht="18.75" customHeight="1" x14ac:dyDescent="0.25">
      <c r="A26" s="186" t="s">
        <v>286</v>
      </c>
      <c r="B26" s="187" t="s">
        <v>231</v>
      </c>
      <c r="C26" s="188"/>
      <c r="D26" s="188"/>
      <c r="E26" s="188"/>
      <c r="F26" s="188"/>
      <c r="G26" s="188"/>
      <c r="H26" s="188"/>
    </row>
    <row r="27" spans="1:10" x14ac:dyDescent="0.25">
      <c r="G27" s="188"/>
      <c r="H27" s="188"/>
    </row>
    <row r="28" spans="1:10" x14ac:dyDescent="0.25">
      <c r="G28" s="188"/>
      <c r="H28" s="188"/>
    </row>
    <row r="30" spans="1:10" x14ac:dyDescent="0.25">
      <c r="I30" s="346"/>
    </row>
    <row r="31" spans="1:10" x14ac:dyDescent="0.25">
      <c r="I31" s="346"/>
      <c r="J31" s="346"/>
    </row>
    <row r="32" spans="1:10" x14ac:dyDescent="0.25">
      <c r="I32" s="346"/>
      <c r="J32" s="346"/>
    </row>
    <row r="33" spans="9:10" x14ac:dyDescent="0.25">
      <c r="I33" s="346"/>
      <c r="J33" s="346"/>
    </row>
    <row r="34" spans="9:10" x14ac:dyDescent="0.25">
      <c r="I34" s="346"/>
      <c r="J34" s="346"/>
    </row>
    <row r="35" spans="9:10" x14ac:dyDescent="0.25">
      <c r="I35" s="346"/>
      <c r="J35" s="346"/>
    </row>
  </sheetData>
  <hyperlinks>
    <hyperlink ref="A3" location="'T1'!A1" tooltip="T1" display="T1"/>
    <hyperlink ref="A4" location="'T2'!A1" tooltip="T2" display="T2"/>
    <hyperlink ref="A5" location="'T3'!A1" tooltip="T3" display="Tab. 3"/>
    <hyperlink ref="A14" location="'T9'!A1" tooltip="T9" display="Tab. 9"/>
    <hyperlink ref="A15" location="'T10'!A1" tooltip="T10" display="Tab. 10"/>
    <hyperlink ref="A16" location="'T11'!A1" tooltip="T11" display="Tab. 11"/>
    <hyperlink ref="A17" location="'T12'!A1" tooltip="T12" display="Tab. 12"/>
    <hyperlink ref="A18" location="'T13'!A1" tooltip="T13" display="Tab. 13"/>
    <hyperlink ref="A23" location="'T18'!A1" tooltip="T18" display="Tab. 18"/>
    <hyperlink ref="A21" location="'T16'!A1" tooltip="T16" display="Tab. 16"/>
    <hyperlink ref="A22" location="'T17'!A1" tooltip="T17" display="Tab. 17"/>
    <hyperlink ref="A24" location="'T19'!A1" tooltip="T19" display="Tab. 19"/>
    <hyperlink ref="A25" location="'T20'!A1" tooltip="T20" display="Tab. 20"/>
    <hyperlink ref="A26" location="'T21'!A1" tooltip="T21" display="Tab. 21"/>
    <hyperlink ref="A6" location="'T4'!A1" tooltip="T4" display="Tab. 4"/>
    <hyperlink ref="A8" location="'T5'!A1" tooltip="T5" display="Tab. 5"/>
    <hyperlink ref="A9" location="T5a!A1" tooltip="T5a" display="Tab. 5a"/>
    <hyperlink ref="A10" location="'T6'!A1" tooltip="T6" display="Tab. 6"/>
    <hyperlink ref="A12" location="'T7'!A1" tooltip="T7" display="Tab. 7"/>
    <hyperlink ref="A13" location="'T8'!A1" tooltip="T8" display="Tab. 8"/>
    <hyperlink ref="A11" location="T6a!A1" tooltip="T6a" display="Tab. 6a"/>
    <hyperlink ref="A19" location="'T14'!A1" tooltip="T14" display="Tab. 14"/>
    <hyperlink ref="A20" location="'T15'!A1" tooltip="T15" display="Tab. 15"/>
    <hyperlink ref="A7" location="T4a!A1" tooltip="T4a" display="Tab. 4a"/>
  </hyperlink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zoomScaleNormal="100" workbookViewId="0">
      <selection activeCell="A2" sqref="A2"/>
    </sheetView>
  </sheetViews>
  <sheetFormatPr defaultRowHeight="11.25" x14ac:dyDescent="0.2"/>
  <cols>
    <col min="1" max="1" width="31.42578125" style="1" customWidth="1"/>
    <col min="2" max="10" width="7.5703125" style="1" customWidth="1"/>
    <col min="11" max="16384" width="9.140625" style="1"/>
  </cols>
  <sheetData>
    <row r="1" spans="1:10" ht="15" customHeight="1" x14ac:dyDescent="0.2">
      <c r="A1" s="493" t="s">
        <v>355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5" customHeight="1" x14ac:dyDescent="0.2">
      <c r="A2" s="184" t="s">
        <v>228</v>
      </c>
    </row>
    <row r="3" spans="1:10" s="57" customFormat="1" ht="15" customHeight="1" thickBot="1" x14ac:dyDescent="0.25">
      <c r="A3" s="272" t="s">
        <v>251</v>
      </c>
      <c r="B3" s="67">
        <v>2010</v>
      </c>
      <c r="C3" s="68">
        <v>2011</v>
      </c>
      <c r="D3" s="67">
        <v>2012</v>
      </c>
      <c r="E3" s="67">
        <v>2013</v>
      </c>
      <c r="F3" s="67">
        <v>2014</v>
      </c>
      <c r="G3" s="67">
        <v>2015</v>
      </c>
      <c r="H3" s="67">
        <v>2016</v>
      </c>
      <c r="I3" s="68">
        <v>2017</v>
      </c>
      <c r="J3" s="68">
        <v>2018</v>
      </c>
    </row>
    <row r="4" spans="1:10" s="57" customFormat="1" ht="15" customHeight="1" x14ac:dyDescent="0.2">
      <c r="A4" s="411" t="s">
        <v>252</v>
      </c>
      <c r="B4" s="296">
        <v>0.41097555135173963</v>
      </c>
      <c r="C4" s="296">
        <v>0.40767274017983918</v>
      </c>
      <c r="D4" s="296">
        <v>0.40357634836932199</v>
      </c>
      <c r="E4" s="296">
        <v>0.40887676955210028</v>
      </c>
      <c r="F4" s="296">
        <v>0.39375161299572731</v>
      </c>
      <c r="G4" s="296">
        <v>0.4022281622206631</v>
      </c>
      <c r="H4" s="296">
        <v>0.39385367499246499</v>
      </c>
      <c r="I4" s="296">
        <v>0.39204879862050451</v>
      </c>
      <c r="J4" s="297">
        <v>0.40290818291941466</v>
      </c>
    </row>
    <row r="5" spans="1:10" s="57" customFormat="1" ht="15" customHeight="1" x14ac:dyDescent="0.2">
      <c r="A5" s="288" t="s">
        <v>253</v>
      </c>
      <c r="B5" s="298">
        <v>0.16746485955796078</v>
      </c>
      <c r="C5" s="298">
        <v>0.16487221959299575</v>
      </c>
      <c r="D5" s="298">
        <v>0.15916914536738877</v>
      </c>
      <c r="E5" s="298">
        <v>0.15516651195172895</v>
      </c>
      <c r="F5" s="298">
        <v>0.15046884409141742</v>
      </c>
      <c r="G5" s="298">
        <v>0.14609460883595282</v>
      </c>
      <c r="H5" s="298">
        <v>0.14085005544080276</v>
      </c>
      <c r="I5" s="298">
        <v>0.14533749109420013</v>
      </c>
      <c r="J5" s="299">
        <v>0.13881398489749885</v>
      </c>
    </row>
    <row r="6" spans="1:10" s="57" customFormat="1" ht="15" customHeight="1" x14ac:dyDescent="0.2">
      <c r="A6" s="288" t="s">
        <v>254</v>
      </c>
      <c r="B6" s="298">
        <v>0.17690249275639949</v>
      </c>
      <c r="C6" s="298">
        <v>0.17559157595835306</v>
      </c>
      <c r="D6" s="298">
        <v>0.18082377680872036</v>
      </c>
      <c r="E6" s="298">
        <v>0.18867486655836621</v>
      </c>
      <c r="F6" s="298">
        <v>0.17666676225159864</v>
      </c>
      <c r="G6" s="298">
        <v>0.18878874215640881</v>
      </c>
      <c r="H6" s="298">
        <v>0.18626174142188376</v>
      </c>
      <c r="I6" s="298">
        <v>0.17877425217095005</v>
      </c>
      <c r="J6" s="299">
        <v>0.19998746872983975</v>
      </c>
    </row>
    <row r="7" spans="1:10" s="57" customFormat="1" ht="15" customHeight="1" x14ac:dyDescent="0.2">
      <c r="A7" s="288" t="s">
        <v>255</v>
      </c>
      <c r="B7" s="298">
        <v>5.0372955628457172E-2</v>
      </c>
      <c r="C7" s="298">
        <v>5.1473024136299096E-2</v>
      </c>
      <c r="D7" s="298">
        <v>4.7901074249882276E-2</v>
      </c>
      <c r="E7" s="298">
        <v>4.9025295892318403E-2</v>
      </c>
      <c r="F7" s="300">
        <v>5.0156281363805809E-2</v>
      </c>
      <c r="G7" s="298">
        <v>5.0508608421226057E-2</v>
      </c>
      <c r="H7" s="298">
        <v>5.040827104884045E-2</v>
      </c>
      <c r="I7" s="298">
        <v>5.0964407777215615E-2</v>
      </c>
      <c r="J7" s="299">
        <v>4.8022611980822513E-2</v>
      </c>
    </row>
    <row r="8" spans="1:10" s="57" customFormat="1" ht="15" customHeight="1" x14ac:dyDescent="0.2">
      <c r="A8" s="288" t="s">
        <v>256</v>
      </c>
      <c r="B8" s="298">
        <v>1.5678503867244557E-2</v>
      </c>
      <c r="C8" s="298">
        <v>1.5194628490298154E-2</v>
      </c>
      <c r="D8" s="298">
        <v>1.5164676394287434E-2</v>
      </c>
      <c r="E8" s="298">
        <v>1.547052680436296E-2</v>
      </c>
      <c r="F8" s="298">
        <v>1.5946434204112063E-2</v>
      </c>
      <c r="G8" s="298">
        <v>1.6290808688810044E-2</v>
      </c>
      <c r="H8" s="298">
        <v>1.5816528272044286E-2</v>
      </c>
      <c r="I8" s="298">
        <v>1.6484764628744309E-2</v>
      </c>
      <c r="J8" s="301">
        <v>1.5582866504843106E-2</v>
      </c>
    </row>
    <row r="9" spans="1:10" s="57" customFormat="1" ht="15" customHeight="1" x14ac:dyDescent="0.2">
      <c r="A9" s="444" t="s">
        <v>257</v>
      </c>
      <c r="B9" s="228">
        <v>5.5673954167764187E-4</v>
      </c>
      <c r="C9" s="228">
        <v>5.4129200189304309E-4</v>
      </c>
      <c r="D9" s="228">
        <v>5.1767554904317767E-4</v>
      </c>
      <c r="E9" s="228">
        <v>5.3956834532374099E-4</v>
      </c>
      <c r="F9" s="228">
        <v>5.1329108479339315E-4</v>
      </c>
      <c r="G9" s="228">
        <v>5.453941182653058E-4</v>
      </c>
      <c r="H9" s="228">
        <v>5.170788088937555E-4</v>
      </c>
      <c r="I9" s="228">
        <v>4.8788294939440562E-4</v>
      </c>
      <c r="J9" s="302">
        <v>5.0125080641044088E-4</v>
      </c>
    </row>
    <row r="10" spans="1:10" s="57" customFormat="1" ht="15" customHeight="1" x14ac:dyDescent="0.2">
      <c r="A10" s="412" t="s">
        <v>258</v>
      </c>
      <c r="B10" s="296">
        <v>3.8337204568856115E-2</v>
      </c>
      <c r="C10" s="296">
        <v>4.0511121628017038E-2</v>
      </c>
      <c r="D10" s="296">
        <v>3.9928285850494134E-2</v>
      </c>
      <c r="E10" s="296">
        <v>3.9896147598050595E-2</v>
      </c>
      <c r="F10" s="296">
        <v>3.9394373870902992E-2</v>
      </c>
      <c r="G10" s="296">
        <v>4.1938535219109251E-2</v>
      </c>
      <c r="H10" s="296">
        <v>4.1526682096077107E-2</v>
      </c>
      <c r="I10" s="296">
        <v>4.4257953266492504E-2</v>
      </c>
      <c r="J10" s="303">
        <v>4.2427631914824494E-2</v>
      </c>
    </row>
    <row r="11" spans="1:10" s="57" customFormat="1" ht="15" customHeight="1" x14ac:dyDescent="0.2">
      <c r="A11" s="444" t="s">
        <v>259</v>
      </c>
      <c r="B11" s="298">
        <v>1.7618112593089246E-2</v>
      </c>
      <c r="C11" s="298">
        <v>1.9181850449597727E-2</v>
      </c>
      <c r="D11" s="298">
        <v>1.8326299380251699E-2</v>
      </c>
      <c r="E11" s="298">
        <v>1.8145161290322578E-2</v>
      </c>
      <c r="F11" s="298">
        <v>1.8372379778051787E-2</v>
      </c>
      <c r="G11" s="298">
        <v>1.9631347663185045E-2</v>
      </c>
      <c r="H11" s="298">
        <v>2.0691447737711081E-2</v>
      </c>
      <c r="I11" s="298">
        <v>2.0720827697295732E-2</v>
      </c>
      <c r="J11" s="301">
        <v>1.9743712319166811E-2</v>
      </c>
    </row>
    <row r="12" spans="1:10" s="57" customFormat="1" ht="15" customHeight="1" x14ac:dyDescent="0.2">
      <c r="A12" s="444" t="s">
        <v>260</v>
      </c>
      <c r="B12" s="298">
        <v>2.0719091975766865E-2</v>
      </c>
      <c r="C12" s="298">
        <v>2.1329271178419307E-2</v>
      </c>
      <c r="D12" s="298">
        <v>2.1601986470242428E-2</v>
      </c>
      <c r="E12" s="298">
        <v>2.1750986307728013E-2</v>
      </c>
      <c r="F12" s="298">
        <v>2.1021994092851201E-2</v>
      </c>
      <c r="G12" s="298">
        <v>2.2307187555924202E-2</v>
      </c>
      <c r="H12" s="298">
        <v>2.0835234358366032E-2</v>
      </c>
      <c r="I12" s="298">
        <v>2.3534544177930137E-2</v>
      </c>
      <c r="J12" s="301">
        <v>2.2683919595657683E-2</v>
      </c>
    </row>
    <row r="13" spans="1:10" s="57" customFormat="1" ht="15" customHeight="1" x14ac:dyDescent="0.2">
      <c r="A13" s="411" t="s">
        <v>261</v>
      </c>
      <c r="B13" s="296">
        <v>0.15792545676588204</v>
      </c>
      <c r="C13" s="296">
        <v>0.156930312352106</v>
      </c>
      <c r="D13" s="296">
        <v>0.1550306656956594</v>
      </c>
      <c r="E13" s="296">
        <v>0.16197783708517058</v>
      </c>
      <c r="F13" s="296">
        <v>0.17811200642330743</v>
      </c>
      <c r="G13" s="296">
        <v>0.17332738702246059</v>
      </c>
      <c r="H13" s="296">
        <v>0.18046326943124097</v>
      </c>
      <c r="I13" s="296">
        <v>0.18632740301713011</v>
      </c>
      <c r="J13" s="303">
        <v>0.18616130065301842</v>
      </c>
    </row>
    <row r="14" spans="1:10" s="57" customFormat="1" ht="15" customHeight="1" x14ac:dyDescent="0.2">
      <c r="A14" s="288" t="s">
        <v>262</v>
      </c>
      <c r="B14" s="298">
        <v>0.10704365316922487</v>
      </c>
      <c r="C14" s="298">
        <v>0.10945634169427354</v>
      </c>
      <c r="D14" s="298">
        <v>0.10845156516423769</v>
      </c>
      <c r="E14" s="298">
        <v>0.11196333255975864</v>
      </c>
      <c r="F14" s="298">
        <v>0.12627247440713446</v>
      </c>
      <c r="G14" s="298">
        <v>0.12046108527748346</v>
      </c>
      <c r="H14" s="298">
        <v>0.12475148418208917</v>
      </c>
      <c r="I14" s="298">
        <v>0.13005565479570869</v>
      </c>
      <c r="J14" s="301">
        <v>0.13154352759896221</v>
      </c>
    </row>
    <row r="15" spans="1:10" s="57" customFormat="1" ht="15" customHeight="1" x14ac:dyDescent="0.2">
      <c r="A15" s="288" t="s">
        <v>263</v>
      </c>
      <c r="B15" s="298">
        <v>5.0881803596657171E-2</v>
      </c>
      <c r="C15" s="298">
        <v>4.7473970657832466E-2</v>
      </c>
      <c r="D15" s="298">
        <v>4.6579100531421738E-2</v>
      </c>
      <c r="E15" s="298">
        <v>5.0014504525411931E-2</v>
      </c>
      <c r="F15" s="298">
        <v>5.1839532016172966E-2</v>
      </c>
      <c r="G15" s="298">
        <v>5.2866301744977119E-2</v>
      </c>
      <c r="H15" s="298">
        <v>5.5711785249151796E-2</v>
      </c>
      <c r="I15" s="298">
        <v>5.6271748221421419E-2</v>
      </c>
      <c r="J15" s="301">
        <v>5.4617773054056185E-2</v>
      </c>
    </row>
    <row r="16" spans="1:10" s="57" customFormat="1" ht="15" customHeight="1" x14ac:dyDescent="0.2">
      <c r="A16" s="412" t="s">
        <v>264</v>
      </c>
      <c r="B16" s="304">
        <v>0.11086599937740954</v>
      </c>
      <c r="C16" s="304">
        <v>0.11099443918599147</v>
      </c>
      <c r="D16" s="304">
        <v>0.11176234890162118</v>
      </c>
      <c r="E16" s="304">
        <v>0.11159491761429566</v>
      </c>
      <c r="F16" s="304">
        <v>0.11149886731855591</v>
      </c>
      <c r="G16" s="304">
        <v>0.11368058652592468</v>
      </c>
      <c r="H16" s="304">
        <v>0.11359419544472925</v>
      </c>
      <c r="I16" s="304">
        <v>0.11235247348911169</v>
      </c>
      <c r="J16" s="305">
        <v>0.11839265574744384</v>
      </c>
    </row>
    <row r="17" spans="1:11" s="57" customFormat="1" ht="15" customHeight="1" x14ac:dyDescent="0.2">
      <c r="A17" s="444" t="s">
        <v>265</v>
      </c>
      <c r="B17" s="228">
        <v>5.9616029309642965E-2</v>
      </c>
      <c r="C17" s="228">
        <v>5.9598319924278276E-2</v>
      </c>
      <c r="D17" s="228">
        <v>6.1422057657942224E-2</v>
      </c>
      <c r="E17" s="228">
        <v>6.1542701322812719E-2</v>
      </c>
      <c r="F17" s="228">
        <v>6.1520373928253956E-2</v>
      </c>
      <c r="G17" s="228">
        <v>6.2598178042773678E-2</v>
      </c>
      <c r="H17" s="228">
        <v>6.2290023144115671E-2</v>
      </c>
      <c r="I17" s="228">
        <v>6.1419042407095725E-2</v>
      </c>
      <c r="J17" s="227">
        <v>6.5754359257591863E-2</v>
      </c>
      <c r="K17" s="88"/>
    </row>
    <row r="18" spans="1:11" s="57" customFormat="1" ht="15" customHeight="1" x14ac:dyDescent="0.2">
      <c r="A18" s="444" t="s">
        <v>266</v>
      </c>
      <c r="B18" s="228">
        <v>2.9121069897751491E-2</v>
      </c>
      <c r="C18" s="228">
        <v>2.9149905347846661E-2</v>
      </c>
      <c r="D18" s="228">
        <v>2.8840669994998729E-2</v>
      </c>
      <c r="E18" s="228">
        <v>2.9136690647482016E-2</v>
      </c>
      <c r="F18" s="228">
        <v>3.0080578097668682E-2</v>
      </c>
      <c r="G18" s="228">
        <v>2.9780791332778472E-2</v>
      </c>
      <c r="H18" s="228">
        <v>2.9581332072435275E-2</v>
      </c>
      <c r="I18" s="228">
        <v>2.8792838188069839E-2</v>
      </c>
      <c r="J18" s="227">
        <v>3.1165733009686211E-2</v>
      </c>
      <c r="K18" s="88"/>
    </row>
    <row r="19" spans="1:11" s="57" customFormat="1" ht="15" customHeight="1" x14ac:dyDescent="0.2">
      <c r="A19" s="444" t="s">
        <v>267</v>
      </c>
      <c r="B19" s="228">
        <v>2.2128900170015085E-2</v>
      </c>
      <c r="C19" s="228">
        <v>2.2246213913866542E-2</v>
      </c>
      <c r="D19" s="228">
        <v>2.1499621248680222E-2</v>
      </c>
      <c r="E19" s="228">
        <v>2.091552564400093E-2</v>
      </c>
      <c r="F19" s="228">
        <v>1.989791529263327E-2</v>
      </c>
      <c r="G19" s="228">
        <v>2.1301617150372546E-2</v>
      </c>
      <c r="H19" s="228">
        <v>2.1722840228178306E-2</v>
      </c>
      <c r="I19" s="228">
        <v>2.2140592893946119E-2</v>
      </c>
      <c r="J19" s="227">
        <v>2.1472563480165782E-2</v>
      </c>
      <c r="K19" s="88"/>
    </row>
    <row r="20" spans="1:11" s="57" customFormat="1" ht="15" customHeight="1" x14ac:dyDescent="0.2">
      <c r="A20" s="411" t="s">
        <v>268</v>
      </c>
      <c r="B20" s="306">
        <v>0.1982441751873758</v>
      </c>
      <c r="C20" s="306">
        <v>0.20002957879791766</v>
      </c>
      <c r="D20" s="306">
        <v>0.20670755426087922</v>
      </c>
      <c r="E20" s="296">
        <v>0.19373404502204689</v>
      </c>
      <c r="F20" s="306">
        <v>0.19218593180970953</v>
      </c>
      <c r="G20" s="306">
        <v>0.19268035643778106</v>
      </c>
      <c r="H20" s="306">
        <v>0.19158184638611686</v>
      </c>
      <c r="I20" s="306">
        <v>0.18735221534998503</v>
      </c>
      <c r="J20" s="303">
        <v>0.17719448067167609</v>
      </c>
    </row>
    <row r="21" spans="1:11" s="57" customFormat="1" ht="15" customHeight="1" x14ac:dyDescent="0.2">
      <c r="A21" s="288" t="s">
        <v>269</v>
      </c>
      <c r="B21" s="300">
        <v>0.17088611383827015</v>
      </c>
      <c r="C21" s="300">
        <v>0.17243847610033128</v>
      </c>
      <c r="D21" s="300">
        <v>0.17954859862011679</v>
      </c>
      <c r="E21" s="298">
        <v>0.16309178463680671</v>
      </c>
      <c r="F21" s="300">
        <v>0.1633269291428899</v>
      </c>
      <c r="G21" s="300">
        <v>0.16492774948230168</v>
      </c>
      <c r="H21" s="300">
        <v>0.16415178336886524</v>
      </c>
      <c r="I21" s="300">
        <v>0.16001786322756512</v>
      </c>
      <c r="J21" s="301">
        <v>0.15145432352026586</v>
      </c>
    </row>
    <row r="22" spans="1:11" s="57" customFormat="1" ht="15" customHeight="1" x14ac:dyDescent="0.2">
      <c r="A22" s="288" t="s">
        <v>270</v>
      </c>
      <c r="B22" s="300">
        <v>2.7361054572447977E-2</v>
      </c>
      <c r="C22" s="300">
        <v>2.7594060577378135E-2</v>
      </c>
      <c r="D22" s="300">
        <v>2.7158955640762414E-2</v>
      </c>
      <c r="E22" s="300">
        <v>3.0642260385240195E-2</v>
      </c>
      <c r="F22" s="300">
        <v>2.8859002666819605E-2</v>
      </c>
      <c r="G22" s="300">
        <v>2.7752606955479365E-2</v>
      </c>
      <c r="H22" s="300">
        <v>2.7432828144571916E-2</v>
      </c>
      <c r="I22" s="300">
        <v>2.7331770731153261E-2</v>
      </c>
      <c r="J22" s="301">
        <v>2.5740157151410231E-2</v>
      </c>
    </row>
    <row r="23" spans="1:11" s="57" customFormat="1" ht="15" customHeight="1" x14ac:dyDescent="0.2">
      <c r="A23" s="411" t="s">
        <v>271</v>
      </c>
      <c r="B23" s="306">
        <v>2.9902301190105601E-2</v>
      </c>
      <c r="C23" s="306">
        <v>3.0655466161855181E-2</v>
      </c>
      <c r="D23" s="306">
        <v>3.098741492718908E-2</v>
      </c>
      <c r="E23" s="306">
        <v>3.1228243211882108E-2</v>
      </c>
      <c r="F23" s="306">
        <v>3.2784675823703154E-2</v>
      </c>
      <c r="G23" s="306">
        <v>2.564204534156727E-2</v>
      </c>
      <c r="H23" s="306">
        <v>2.6929574972279598E-2</v>
      </c>
      <c r="I23" s="306">
        <v>2.7207863950354683E-2</v>
      </c>
      <c r="J23" s="303">
        <v>2.5032372447914009E-2</v>
      </c>
    </row>
    <row r="24" spans="1:11" s="57" customFormat="1" ht="15" customHeight="1" x14ac:dyDescent="0.2">
      <c r="A24" s="288" t="s">
        <v>272</v>
      </c>
      <c r="B24" s="300">
        <v>1.9578673882330404E-2</v>
      </c>
      <c r="C24" s="300">
        <v>2.0353170847136774E-2</v>
      </c>
      <c r="D24" s="300">
        <v>2.0180572250835738E-2</v>
      </c>
      <c r="E24" s="300">
        <v>2.0404966349501046E-2</v>
      </c>
      <c r="F24" s="300">
        <v>2.1681530123591319E-2</v>
      </c>
      <c r="G24" s="300">
        <v>1.5495442266339809E-2</v>
      </c>
      <c r="H24" s="300">
        <v>1.6925344327479559E-2</v>
      </c>
      <c r="I24" s="300">
        <v>1.7778041653329479E-2</v>
      </c>
      <c r="J24" s="301">
        <v>1.5197645977694338E-2</v>
      </c>
    </row>
    <row r="25" spans="1:11" s="57" customFormat="1" ht="15" customHeight="1" x14ac:dyDescent="0.2">
      <c r="A25" s="288" t="s">
        <v>273</v>
      </c>
      <c r="B25" s="300">
        <v>4.7083403175211319E-3</v>
      </c>
      <c r="C25" s="300">
        <v>4.596545196403218E-3</v>
      </c>
      <c r="D25" s="300">
        <v>4.6386068970761564E-3</v>
      </c>
      <c r="E25" s="300">
        <v>4.7690879554420978E-3</v>
      </c>
      <c r="F25" s="300">
        <v>4.7572620652080403E-3</v>
      </c>
      <c r="G25" s="300">
        <v>4.6500529770849251E-3</v>
      </c>
      <c r="H25" s="300">
        <v>4.8279123012219096E-3</v>
      </c>
      <c r="I25" s="300">
        <v>4.6155275847470749E-3</v>
      </c>
      <c r="J25" s="301">
        <v>4.1469221808123043E-3</v>
      </c>
    </row>
    <row r="26" spans="1:11" s="57" customFormat="1" ht="15" customHeight="1" x14ac:dyDescent="0.2">
      <c r="A26" s="288" t="s">
        <v>274</v>
      </c>
      <c r="B26" s="298">
        <v>4.1575872225281963E-3</v>
      </c>
      <c r="C26" s="298">
        <v>4.2356838618078565E-3</v>
      </c>
      <c r="D26" s="298">
        <v>4.3402853942377155E-3</v>
      </c>
      <c r="E26" s="298">
        <v>4.229519610118357E-3</v>
      </c>
      <c r="F26" s="298">
        <v>4.5192555845496515E-3</v>
      </c>
      <c r="G26" s="298">
        <v>3.5990330616778254E-3</v>
      </c>
      <c r="H26" s="298">
        <v>3.2407292193769059E-3</v>
      </c>
      <c r="I26" s="298">
        <v>2.9969952605656347E-3</v>
      </c>
      <c r="J26" s="299">
        <v>4.1283573361304369E-3</v>
      </c>
    </row>
    <row r="27" spans="1:11" s="57" customFormat="1" ht="15" customHeight="1" x14ac:dyDescent="0.2">
      <c r="A27" s="444" t="s">
        <v>275</v>
      </c>
      <c r="B27" s="228">
        <v>1.4576997677258686E-3</v>
      </c>
      <c r="C27" s="228">
        <v>1.4700662565073355E-3</v>
      </c>
      <c r="D27" s="228">
        <v>1.8308751056555323E-3</v>
      </c>
      <c r="E27" s="228">
        <v>1.8246692968206079E-3</v>
      </c>
      <c r="F27" s="228">
        <v>1.8266280503541421E-3</v>
      </c>
      <c r="G27" s="228">
        <v>1.8975170364647098E-3</v>
      </c>
      <c r="H27" s="228">
        <v>1.9355891242012239E-3</v>
      </c>
      <c r="I27" s="228">
        <v>1.817299451712495E-3</v>
      </c>
      <c r="J27" s="229">
        <v>1.5617675588621607E-3</v>
      </c>
    </row>
    <row r="28" spans="1:11" s="57" customFormat="1" ht="15" customHeight="1" x14ac:dyDescent="0.2">
      <c r="A28" s="411" t="s">
        <v>276</v>
      </c>
      <c r="B28" s="306">
        <v>2.5888388688010345E-2</v>
      </c>
      <c r="C28" s="306">
        <v>2.5905111216280172E-2</v>
      </c>
      <c r="D28" s="306">
        <v>2.5252037799089244E-2</v>
      </c>
      <c r="E28" s="306">
        <v>2.612265026688327E-2</v>
      </c>
      <c r="F28" s="306">
        <v>2.5922633556046227E-2</v>
      </c>
      <c r="G28" s="306">
        <v>2.4247313507878388E-2</v>
      </c>
      <c r="H28" s="306">
        <v>2.3733087790027294E-2</v>
      </c>
      <c r="I28" s="306">
        <v>2.2287732196144435E-2</v>
      </c>
      <c r="J28" s="303">
        <v>2.1321724117125608E-2</v>
      </c>
    </row>
    <row r="29" spans="1:11" s="57" customFormat="1" ht="15" customHeight="1" x14ac:dyDescent="0.2">
      <c r="A29" s="445" t="s">
        <v>375</v>
      </c>
      <c r="B29" s="307">
        <v>2.7857929647278561E-2</v>
      </c>
      <c r="C29" s="307">
        <v>2.7307146237576907E-2</v>
      </c>
      <c r="D29" s="307">
        <v>2.6755344195745701E-2</v>
      </c>
      <c r="E29" s="307">
        <v>2.6569389649570663E-2</v>
      </c>
      <c r="F29" s="307">
        <v>2.6358500845926648E-2</v>
      </c>
      <c r="G29" s="307">
        <v>2.6261294913347669E-2</v>
      </c>
      <c r="H29" s="307">
        <v>2.8314903759743618E-2</v>
      </c>
      <c r="I29" s="307">
        <v>2.8165560110277033E-2</v>
      </c>
      <c r="J29" s="308">
        <v>2.6563972134168133E-2</v>
      </c>
    </row>
    <row r="30" spans="1:11" s="57" customFormat="1" ht="15" customHeight="1" x14ac:dyDescent="0.2">
      <c r="A30" s="413" t="s">
        <v>107</v>
      </c>
      <c r="B30" s="360">
        <v>0.99999700677665748</v>
      </c>
      <c r="C30" s="360">
        <v>1.0000059157595835</v>
      </c>
      <c r="D30" s="360">
        <v>0.99999999999999978</v>
      </c>
      <c r="E30" s="360">
        <v>1</v>
      </c>
      <c r="F30" s="360">
        <v>1.0000086026438793</v>
      </c>
      <c r="G30" s="360">
        <v>1.0000056811887319</v>
      </c>
      <c r="H30" s="360">
        <v>0.99999723487267966</v>
      </c>
      <c r="I30" s="360">
        <v>1</v>
      </c>
      <c r="J30" s="361">
        <v>1.0000023206055852</v>
      </c>
    </row>
    <row r="31" spans="1:11" ht="24" customHeight="1" x14ac:dyDescent="0.25">
      <c r="A31" s="494" t="s">
        <v>278</v>
      </c>
      <c r="B31" s="495"/>
      <c r="C31" s="495"/>
      <c r="D31" s="495"/>
      <c r="E31" s="495"/>
      <c r="F31" s="495"/>
      <c r="G31" s="495"/>
      <c r="H31" s="495"/>
      <c r="I31" s="495"/>
      <c r="J31" s="495"/>
    </row>
    <row r="32" spans="1:11" ht="24" customHeight="1" x14ac:dyDescent="0.2">
      <c r="A32" s="496" t="s">
        <v>279</v>
      </c>
      <c r="B32" s="496"/>
      <c r="C32" s="496"/>
      <c r="D32" s="496"/>
      <c r="E32" s="496"/>
      <c r="F32" s="496"/>
      <c r="G32" s="496"/>
      <c r="H32" s="496"/>
      <c r="I32" s="496"/>
      <c r="J32" s="496"/>
    </row>
    <row r="33" spans="2:10" ht="15" customHeight="1" x14ac:dyDescent="0.2">
      <c r="I33" s="348"/>
      <c r="J33" s="383" t="s">
        <v>385</v>
      </c>
    </row>
    <row r="34" spans="2:10" x14ac:dyDescent="0.2">
      <c r="B34" s="309"/>
      <c r="C34" s="309"/>
      <c r="D34" s="309"/>
      <c r="E34" s="309"/>
      <c r="F34" s="309"/>
      <c r="G34" s="309"/>
      <c r="H34" s="309"/>
      <c r="I34" s="309"/>
      <c r="J34" s="309"/>
    </row>
    <row r="35" spans="2:10" x14ac:dyDescent="0.2">
      <c r="B35" s="309"/>
      <c r="C35" s="309"/>
      <c r="D35" s="309"/>
      <c r="E35" s="309"/>
      <c r="F35" s="309"/>
      <c r="G35" s="309"/>
      <c r="H35" s="309"/>
      <c r="I35" s="309"/>
      <c r="J35" s="309"/>
    </row>
    <row r="36" spans="2:10" x14ac:dyDescent="0.2">
      <c r="B36" s="309"/>
      <c r="C36" s="309"/>
      <c r="D36" s="309"/>
      <c r="E36" s="309"/>
      <c r="F36" s="309"/>
      <c r="G36" s="309"/>
      <c r="H36" s="309"/>
      <c r="I36" s="309"/>
      <c r="J36" s="309"/>
    </row>
    <row r="37" spans="2:10" x14ac:dyDescent="0.2">
      <c r="B37" s="309"/>
      <c r="C37" s="309"/>
      <c r="D37" s="309"/>
      <c r="E37" s="309"/>
      <c r="F37" s="309"/>
      <c r="G37" s="309"/>
      <c r="H37" s="309"/>
      <c r="I37" s="309"/>
      <c r="J37" s="309"/>
    </row>
    <row r="38" spans="2:10" x14ac:dyDescent="0.2">
      <c r="B38" s="309"/>
      <c r="C38" s="309"/>
      <c r="D38" s="309"/>
      <c r="E38" s="309"/>
      <c r="F38" s="309"/>
      <c r="G38" s="309"/>
      <c r="H38" s="309"/>
      <c r="I38" s="309"/>
      <c r="J38" s="309"/>
    </row>
    <row r="39" spans="2:10" x14ac:dyDescent="0.2">
      <c r="B39" s="309"/>
      <c r="C39" s="309"/>
      <c r="D39" s="309"/>
      <c r="E39" s="309"/>
      <c r="F39" s="309"/>
      <c r="G39" s="309"/>
      <c r="H39" s="309"/>
      <c r="I39" s="309"/>
      <c r="J39" s="309"/>
    </row>
    <row r="40" spans="2:10" x14ac:dyDescent="0.2">
      <c r="B40" s="309"/>
      <c r="C40" s="309"/>
      <c r="D40" s="309"/>
      <c r="E40" s="309"/>
      <c r="F40" s="309"/>
      <c r="G40" s="309"/>
      <c r="H40" s="309"/>
      <c r="I40" s="309"/>
      <c r="J40" s="309"/>
    </row>
    <row r="41" spans="2:10" x14ac:dyDescent="0.2">
      <c r="B41" s="309"/>
      <c r="C41" s="309"/>
      <c r="D41" s="309"/>
      <c r="E41" s="309"/>
      <c r="F41" s="309"/>
      <c r="G41" s="309"/>
      <c r="H41" s="309"/>
      <c r="I41" s="309"/>
      <c r="J41" s="309"/>
    </row>
    <row r="42" spans="2:10" x14ac:dyDescent="0.2">
      <c r="B42" s="309"/>
      <c r="C42" s="309"/>
      <c r="D42" s="309"/>
      <c r="E42" s="309"/>
      <c r="F42" s="309"/>
      <c r="G42" s="309"/>
      <c r="H42" s="309"/>
      <c r="I42" s="309"/>
      <c r="J42" s="309"/>
    </row>
    <row r="43" spans="2:10" x14ac:dyDescent="0.2">
      <c r="B43" s="309"/>
      <c r="C43" s="309"/>
      <c r="D43" s="309"/>
      <c r="E43" s="309"/>
      <c r="F43" s="309"/>
      <c r="G43" s="309"/>
      <c r="H43" s="309"/>
      <c r="I43" s="309"/>
      <c r="J43" s="309"/>
    </row>
    <row r="44" spans="2:10" x14ac:dyDescent="0.2">
      <c r="B44" s="309"/>
      <c r="C44" s="309"/>
      <c r="D44" s="309"/>
      <c r="E44" s="309"/>
      <c r="F44" s="309"/>
      <c r="G44" s="309"/>
      <c r="H44" s="309"/>
      <c r="I44" s="309"/>
      <c r="J44" s="309"/>
    </row>
    <row r="45" spans="2:10" x14ac:dyDescent="0.2">
      <c r="B45" s="309"/>
      <c r="C45" s="309"/>
      <c r="D45" s="309"/>
      <c r="E45" s="309"/>
      <c r="F45" s="309"/>
      <c r="G45" s="309"/>
      <c r="H45" s="309"/>
      <c r="I45" s="309"/>
      <c r="J45" s="309"/>
    </row>
    <row r="46" spans="2:10" x14ac:dyDescent="0.2">
      <c r="B46" s="309"/>
      <c r="C46" s="309"/>
      <c r="D46" s="309"/>
      <c r="E46" s="309"/>
      <c r="F46" s="309"/>
      <c r="G46" s="309"/>
      <c r="H46" s="309"/>
      <c r="I46" s="309"/>
      <c r="J46" s="309"/>
    </row>
    <row r="47" spans="2:10" x14ac:dyDescent="0.2">
      <c r="B47" s="309"/>
      <c r="C47" s="309"/>
      <c r="D47" s="309"/>
      <c r="E47" s="309"/>
      <c r="F47" s="309"/>
      <c r="G47" s="309"/>
      <c r="H47" s="309"/>
      <c r="I47" s="309"/>
      <c r="J47" s="309"/>
    </row>
    <row r="48" spans="2:10" x14ac:dyDescent="0.2">
      <c r="B48" s="309"/>
      <c r="C48" s="309"/>
      <c r="D48" s="309"/>
      <c r="E48" s="309"/>
      <c r="F48" s="309"/>
      <c r="G48" s="309"/>
      <c r="H48" s="309"/>
      <c r="I48" s="309"/>
      <c r="J48" s="309"/>
    </row>
    <row r="49" spans="2:10" x14ac:dyDescent="0.2">
      <c r="B49" s="309"/>
      <c r="C49" s="309"/>
      <c r="D49" s="309"/>
      <c r="E49" s="309"/>
      <c r="F49" s="309"/>
      <c r="G49" s="309"/>
      <c r="H49" s="309"/>
      <c r="I49" s="309"/>
      <c r="J49" s="309"/>
    </row>
    <row r="50" spans="2:10" x14ac:dyDescent="0.2">
      <c r="B50" s="309"/>
      <c r="C50" s="309"/>
      <c r="D50" s="309"/>
      <c r="E50" s="309"/>
      <c r="F50" s="309"/>
      <c r="G50" s="309"/>
      <c r="H50" s="309"/>
      <c r="I50" s="309"/>
      <c r="J50" s="309"/>
    </row>
  </sheetData>
  <mergeCells count="3">
    <mergeCell ref="A1:J1"/>
    <mergeCell ref="A31:J31"/>
    <mergeCell ref="A32:J32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workbookViewId="0">
      <selection activeCell="A2" sqref="A2"/>
    </sheetView>
  </sheetViews>
  <sheetFormatPr defaultRowHeight="15" x14ac:dyDescent="0.25"/>
  <cols>
    <col min="1" max="1" width="38.42578125" customWidth="1"/>
    <col min="2" max="10" width="7.42578125" customWidth="1"/>
  </cols>
  <sheetData>
    <row r="1" spans="1:13" x14ac:dyDescent="0.25">
      <c r="A1" s="498" t="s">
        <v>338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13" x14ac:dyDescent="0.25">
      <c r="A2" s="184" t="s">
        <v>228</v>
      </c>
      <c r="B2" s="310"/>
      <c r="C2" s="310"/>
      <c r="D2" s="310"/>
      <c r="E2" s="310"/>
      <c r="F2" s="310"/>
      <c r="G2" s="310"/>
      <c r="H2" s="310"/>
      <c r="I2" s="310"/>
      <c r="J2" s="310"/>
    </row>
    <row r="3" spans="1:13" ht="15" customHeight="1" thickBot="1" x14ac:dyDescent="0.3">
      <c r="A3" s="311" t="s">
        <v>280</v>
      </c>
      <c r="B3" s="145">
        <v>2010</v>
      </c>
      <c r="C3" s="145">
        <v>2011</v>
      </c>
      <c r="D3" s="145">
        <v>2012</v>
      </c>
      <c r="E3" s="145">
        <v>2013</v>
      </c>
      <c r="F3" s="145">
        <v>2014</v>
      </c>
      <c r="G3" s="145">
        <v>2015</v>
      </c>
      <c r="H3" s="145">
        <v>2016</v>
      </c>
      <c r="I3" s="145">
        <v>2017</v>
      </c>
      <c r="J3" s="312">
        <v>2018</v>
      </c>
    </row>
    <row r="4" spans="1:13" ht="15" customHeight="1" x14ac:dyDescent="0.25">
      <c r="A4" s="415" t="s">
        <v>232</v>
      </c>
      <c r="B4" s="314">
        <v>26829</v>
      </c>
      <c r="C4" s="314">
        <v>27137</v>
      </c>
      <c r="D4" s="314">
        <v>27458</v>
      </c>
      <c r="E4" s="314">
        <v>27786</v>
      </c>
      <c r="F4" s="314">
        <v>27703</v>
      </c>
      <c r="G4" s="314">
        <v>27825</v>
      </c>
      <c r="H4" s="314">
        <v>28415</v>
      </c>
      <c r="I4" s="314">
        <v>30411</v>
      </c>
      <c r="J4" s="315">
        <v>34052</v>
      </c>
      <c r="K4" s="32"/>
    </row>
    <row r="5" spans="1:13" ht="15" customHeight="1" x14ac:dyDescent="0.25">
      <c r="A5" s="316" t="s">
        <v>377</v>
      </c>
      <c r="B5" s="317">
        <v>4780</v>
      </c>
      <c r="C5" s="317">
        <v>4812</v>
      </c>
      <c r="D5" s="317">
        <v>4818</v>
      </c>
      <c r="E5" s="317">
        <v>5109</v>
      </c>
      <c r="F5" s="317">
        <v>5413</v>
      </c>
      <c r="G5" s="317">
        <v>5587</v>
      </c>
      <c r="H5" s="317">
        <v>5916</v>
      </c>
      <c r="I5" s="317">
        <v>6598</v>
      </c>
      <c r="J5" s="153">
        <v>7334</v>
      </c>
      <c r="K5" s="32"/>
      <c r="M5" s="32"/>
    </row>
    <row r="6" spans="1:13" ht="15" customHeight="1" x14ac:dyDescent="0.25">
      <c r="A6" s="448" t="s">
        <v>234</v>
      </c>
      <c r="B6" s="317">
        <v>4296</v>
      </c>
      <c r="C6" s="317">
        <v>4247</v>
      </c>
      <c r="D6" s="317">
        <v>4247</v>
      </c>
      <c r="E6" s="317">
        <v>4519</v>
      </c>
      <c r="F6" s="317">
        <v>4819</v>
      </c>
      <c r="G6" s="317">
        <v>4991</v>
      </c>
      <c r="H6" s="317">
        <v>5290</v>
      </c>
      <c r="I6" s="317">
        <v>5863</v>
      </c>
      <c r="J6" s="153">
        <v>6541</v>
      </c>
      <c r="K6" s="32"/>
    </row>
    <row r="7" spans="1:13" ht="15" customHeight="1" x14ac:dyDescent="0.25">
      <c r="A7" s="448" t="s">
        <v>235</v>
      </c>
      <c r="B7" s="317">
        <v>484</v>
      </c>
      <c r="C7" s="317">
        <v>565</v>
      </c>
      <c r="D7" s="317">
        <v>571</v>
      </c>
      <c r="E7" s="317">
        <v>590</v>
      </c>
      <c r="F7" s="317">
        <v>594</v>
      </c>
      <c r="G7" s="317">
        <v>595</v>
      </c>
      <c r="H7" s="317">
        <v>626</v>
      </c>
      <c r="I7" s="317">
        <v>734</v>
      </c>
      <c r="J7" s="153">
        <v>794</v>
      </c>
    </row>
    <row r="8" spans="1:13" ht="15" customHeight="1" x14ac:dyDescent="0.25">
      <c r="A8" s="447" t="s">
        <v>236</v>
      </c>
      <c r="B8" s="317">
        <v>22048</v>
      </c>
      <c r="C8" s="317">
        <v>22325</v>
      </c>
      <c r="D8" s="317">
        <v>22640</v>
      </c>
      <c r="E8" s="317">
        <v>22677</v>
      </c>
      <c r="F8" s="317">
        <v>22290</v>
      </c>
      <c r="G8" s="317">
        <v>22239</v>
      </c>
      <c r="H8" s="317">
        <v>22498</v>
      </c>
      <c r="I8" s="317">
        <v>23813</v>
      </c>
      <c r="J8" s="153">
        <v>26718</v>
      </c>
      <c r="K8" s="32"/>
    </row>
    <row r="9" spans="1:13" ht="15" customHeight="1" x14ac:dyDescent="0.25">
      <c r="A9" s="313" t="s">
        <v>376</v>
      </c>
      <c r="B9" s="314">
        <v>876</v>
      </c>
      <c r="C9" s="314">
        <v>877</v>
      </c>
      <c r="D9" s="314">
        <v>867</v>
      </c>
      <c r="E9" s="314">
        <v>875</v>
      </c>
      <c r="F9" s="314">
        <v>1014</v>
      </c>
      <c r="G9" s="314">
        <v>884</v>
      </c>
      <c r="H9" s="314">
        <v>968</v>
      </c>
      <c r="I9" s="314">
        <v>1067</v>
      </c>
      <c r="J9" s="315">
        <v>1064</v>
      </c>
    </row>
    <row r="10" spans="1:13" ht="15" customHeight="1" x14ac:dyDescent="0.25">
      <c r="A10" s="447" t="s">
        <v>238</v>
      </c>
      <c r="B10" s="318">
        <v>41</v>
      </c>
      <c r="C10" s="318">
        <v>45</v>
      </c>
      <c r="D10" s="318">
        <v>49</v>
      </c>
      <c r="E10" s="318">
        <v>45</v>
      </c>
      <c r="F10" s="318">
        <v>51</v>
      </c>
      <c r="G10" s="318">
        <v>45</v>
      </c>
      <c r="H10" s="318">
        <v>46</v>
      </c>
      <c r="I10" s="318">
        <v>51</v>
      </c>
      <c r="J10" s="143">
        <v>53</v>
      </c>
    </row>
    <row r="11" spans="1:13" ht="15" customHeight="1" x14ac:dyDescent="0.25">
      <c r="A11" s="447" t="s">
        <v>239</v>
      </c>
      <c r="B11" s="317">
        <v>750</v>
      </c>
      <c r="C11" s="317">
        <v>745</v>
      </c>
      <c r="D11" s="317">
        <v>734</v>
      </c>
      <c r="E11" s="317">
        <v>735</v>
      </c>
      <c r="F11" s="317">
        <v>737</v>
      </c>
      <c r="G11" s="317">
        <v>752</v>
      </c>
      <c r="H11" s="317">
        <v>802</v>
      </c>
      <c r="I11" s="317">
        <v>849</v>
      </c>
      <c r="J11" s="153">
        <v>898</v>
      </c>
    </row>
    <row r="12" spans="1:13" ht="15" customHeight="1" x14ac:dyDescent="0.25">
      <c r="A12" s="447" t="s">
        <v>240</v>
      </c>
      <c r="B12" s="318">
        <v>86</v>
      </c>
      <c r="C12" s="318">
        <v>87</v>
      </c>
      <c r="D12" s="318">
        <v>83</v>
      </c>
      <c r="E12" s="317">
        <v>95</v>
      </c>
      <c r="F12" s="317">
        <v>226</v>
      </c>
      <c r="G12" s="318">
        <v>87</v>
      </c>
      <c r="H12" s="317">
        <v>119</v>
      </c>
      <c r="I12" s="317">
        <v>167</v>
      </c>
      <c r="J12" s="153">
        <v>113</v>
      </c>
    </row>
    <row r="13" spans="1:13" ht="15" customHeight="1" x14ac:dyDescent="0.25">
      <c r="A13" s="416" t="s">
        <v>241</v>
      </c>
      <c r="B13" s="319">
        <v>4060</v>
      </c>
      <c r="C13" s="319">
        <v>4194</v>
      </c>
      <c r="D13" s="319">
        <v>4210</v>
      </c>
      <c r="E13" s="319">
        <v>4135</v>
      </c>
      <c r="F13" s="319">
        <v>4417</v>
      </c>
      <c r="G13" s="319">
        <v>4682</v>
      </c>
      <c r="H13" s="319">
        <v>4847</v>
      </c>
      <c r="I13" s="319">
        <v>5104</v>
      </c>
      <c r="J13" s="320">
        <v>5436</v>
      </c>
    </row>
    <row r="14" spans="1:13" ht="15" customHeight="1" x14ac:dyDescent="0.25">
      <c r="A14" s="446" t="s">
        <v>281</v>
      </c>
      <c r="B14" s="321">
        <v>31766</v>
      </c>
      <c r="C14" s="321">
        <v>32208</v>
      </c>
      <c r="D14" s="321">
        <v>32534</v>
      </c>
      <c r="E14" s="321">
        <v>32797</v>
      </c>
      <c r="F14" s="321">
        <v>33134</v>
      </c>
      <c r="G14" s="321">
        <v>33391</v>
      </c>
      <c r="H14" s="321">
        <v>34230</v>
      </c>
      <c r="I14" s="321">
        <v>36582</v>
      </c>
      <c r="J14" s="322">
        <v>40552</v>
      </c>
    </row>
    <row r="15" spans="1:13" x14ac:dyDescent="0.25">
      <c r="B15" s="414"/>
      <c r="C15" s="414"/>
      <c r="D15" s="414"/>
      <c r="E15" s="414"/>
      <c r="F15" s="414"/>
      <c r="G15" s="414"/>
      <c r="H15" s="414"/>
      <c r="I15" s="385"/>
      <c r="J15" s="383" t="s">
        <v>385</v>
      </c>
    </row>
    <row r="16" spans="1:13" x14ac:dyDescent="0.25">
      <c r="A16" s="144"/>
      <c r="B16" s="143"/>
      <c r="C16" s="143"/>
      <c r="D16" s="143"/>
      <c r="E16" s="143"/>
      <c r="F16" s="143"/>
      <c r="G16" s="143"/>
      <c r="H16" s="143"/>
      <c r="I16" s="143"/>
      <c r="J16" s="143"/>
    </row>
    <row r="17" spans="1:10" x14ac:dyDescent="0.25">
      <c r="A17" s="323"/>
      <c r="B17" s="324"/>
      <c r="C17" s="324"/>
      <c r="D17" s="324"/>
      <c r="E17" s="324"/>
      <c r="F17" s="324"/>
      <c r="G17" s="324"/>
      <c r="H17" s="324"/>
      <c r="I17" s="324"/>
      <c r="J17" s="324"/>
    </row>
    <row r="18" spans="1:10" x14ac:dyDescent="0.25">
      <c r="A18" s="323"/>
      <c r="B18" s="325"/>
      <c r="C18" s="325"/>
      <c r="D18" s="325"/>
      <c r="E18" s="325"/>
      <c r="F18" s="325"/>
      <c r="G18" s="325"/>
      <c r="H18" s="325"/>
      <c r="I18" s="325"/>
      <c r="J18" s="325"/>
    </row>
    <row r="19" spans="1:10" x14ac:dyDescent="0.25">
      <c r="A19" s="143"/>
      <c r="B19" s="267"/>
      <c r="C19" s="267"/>
      <c r="D19" s="267"/>
      <c r="E19" s="267"/>
      <c r="F19" s="267"/>
      <c r="G19" s="267"/>
      <c r="H19" s="267"/>
      <c r="I19" s="267"/>
      <c r="J19" s="267"/>
    </row>
    <row r="20" spans="1:10" x14ac:dyDescent="0.25">
      <c r="A20" s="143"/>
      <c r="B20" s="267"/>
      <c r="C20" s="267"/>
      <c r="D20" s="267"/>
      <c r="E20" s="267"/>
      <c r="F20" s="267"/>
      <c r="G20" s="267"/>
      <c r="H20" s="267"/>
      <c r="I20" s="267"/>
      <c r="J20" s="267"/>
    </row>
    <row r="21" spans="1:10" x14ac:dyDescent="0.25">
      <c r="A21" s="326"/>
      <c r="B21" s="267"/>
      <c r="C21" s="267"/>
      <c r="D21" s="267"/>
      <c r="E21" s="267"/>
      <c r="F21" s="267"/>
      <c r="G21" s="267"/>
      <c r="H21" s="267"/>
      <c r="I21" s="267"/>
      <c r="J21" s="267"/>
    </row>
    <row r="22" spans="1:10" x14ac:dyDescent="0.25">
      <c r="A22" s="143"/>
      <c r="B22" s="267"/>
      <c r="C22" s="267"/>
      <c r="D22" s="267"/>
      <c r="E22" s="267"/>
      <c r="F22" s="267"/>
      <c r="G22" s="267"/>
      <c r="H22" s="267"/>
      <c r="I22" s="267"/>
      <c r="J22" s="267"/>
    </row>
    <row r="23" spans="1:10" x14ac:dyDescent="0.25">
      <c r="A23" s="323"/>
      <c r="B23" s="325"/>
      <c r="C23" s="325"/>
      <c r="D23" s="325"/>
      <c r="E23" s="325"/>
      <c r="F23" s="325"/>
      <c r="G23" s="325"/>
      <c r="H23" s="325"/>
      <c r="I23" s="325"/>
      <c r="J23" s="325"/>
    </row>
    <row r="24" spans="1:10" x14ac:dyDescent="0.25">
      <c r="A24" s="143"/>
      <c r="B24" s="267"/>
      <c r="C24" s="267"/>
      <c r="D24" s="267"/>
      <c r="E24" s="267"/>
      <c r="F24" s="267"/>
      <c r="G24" s="267"/>
      <c r="H24" s="267"/>
      <c r="I24" s="267"/>
      <c r="J24" s="267"/>
    </row>
    <row r="25" spans="1:10" x14ac:dyDescent="0.25">
      <c r="A25" s="143"/>
      <c r="B25" s="267"/>
      <c r="C25" s="267"/>
      <c r="D25" s="267"/>
      <c r="E25" s="267"/>
      <c r="F25" s="267"/>
      <c r="G25" s="267"/>
      <c r="H25" s="267"/>
      <c r="I25" s="267"/>
      <c r="J25" s="267"/>
    </row>
    <row r="26" spans="1:10" x14ac:dyDescent="0.25">
      <c r="A26" s="143"/>
      <c r="B26" s="267"/>
      <c r="C26" s="267"/>
      <c r="D26" s="267"/>
      <c r="E26" s="267"/>
      <c r="F26" s="267"/>
      <c r="G26" s="267"/>
      <c r="H26" s="267"/>
      <c r="I26" s="267"/>
      <c r="J26" s="267"/>
    </row>
    <row r="27" spans="1:10" x14ac:dyDescent="0.25">
      <c r="A27" s="323"/>
      <c r="B27" s="325"/>
      <c r="C27" s="325"/>
      <c r="D27" s="325"/>
      <c r="E27" s="325"/>
      <c r="F27" s="325"/>
      <c r="G27" s="325"/>
      <c r="H27" s="325"/>
      <c r="I27" s="325"/>
      <c r="J27" s="325"/>
    </row>
    <row r="28" spans="1:10" x14ac:dyDescent="0.25">
      <c r="A28" s="323"/>
      <c r="B28" s="325"/>
      <c r="C28" s="325"/>
      <c r="D28" s="325"/>
      <c r="E28" s="325"/>
      <c r="F28" s="325"/>
      <c r="G28" s="325"/>
      <c r="H28" s="325"/>
      <c r="I28" s="325"/>
      <c r="J28" s="325"/>
    </row>
    <row r="29" spans="1:10" x14ac:dyDescent="0.25">
      <c r="A29" s="497"/>
      <c r="B29" s="497"/>
      <c r="C29" s="497"/>
      <c r="D29" s="497"/>
      <c r="E29" s="497"/>
      <c r="F29" s="497"/>
      <c r="G29" s="497"/>
      <c r="H29" s="497"/>
      <c r="I29" s="497"/>
      <c r="J29" s="497"/>
    </row>
  </sheetData>
  <mergeCells count="2">
    <mergeCell ref="A29:J29"/>
    <mergeCell ref="A1:J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>
      <selection activeCell="A2" sqref="A2"/>
    </sheetView>
  </sheetViews>
  <sheetFormatPr defaultRowHeight="15" x14ac:dyDescent="0.25"/>
  <cols>
    <col min="1" max="1" width="38.7109375" customWidth="1"/>
    <col min="2" max="10" width="7.140625" customWidth="1"/>
  </cols>
  <sheetData>
    <row r="1" spans="1:12" x14ac:dyDescent="0.25">
      <c r="A1" s="499" t="s">
        <v>357</v>
      </c>
      <c r="B1" s="499"/>
      <c r="C1" s="499"/>
      <c r="D1" s="499"/>
      <c r="E1" s="499"/>
      <c r="F1" s="499"/>
      <c r="G1" s="499"/>
      <c r="H1" s="499"/>
      <c r="I1" s="499"/>
      <c r="J1" s="499"/>
    </row>
    <row r="2" spans="1:12" x14ac:dyDescent="0.25">
      <c r="A2" s="184" t="s">
        <v>228</v>
      </c>
    </row>
    <row r="3" spans="1:12" ht="15" customHeight="1" thickBot="1" x14ac:dyDescent="0.3">
      <c r="A3" s="311" t="s">
        <v>251</v>
      </c>
      <c r="B3" s="327">
        <v>2010</v>
      </c>
      <c r="C3" s="328">
        <v>2011</v>
      </c>
      <c r="D3" s="327">
        <v>2012</v>
      </c>
      <c r="E3" s="327">
        <v>2013</v>
      </c>
      <c r="F3" s="327">
        <v>2014</v>
      </c>
      <c r="G3" s="327">
        <v>2015</v>
      </c>
      <c r="H3" s="327">
        <v>2016</v>
      </c>
      <c r="I3" s="328">
        <v>2017</v>
      </c>
      <c r="J3" s="328">
        <v>2018</v>
      </c>
    </row>
    <row r="4" spans="1:12" ht="15" customHeight="1" x14ac:dyDescent="0.25">
      <c r="A4" s="329" t="s">
        <v>252</v>
      </c>
      <c r="B4" s="330">
        <v>13055</v>
      </c>
      <c r="C4" s="330">
        <v>13130</v>
      </c>
      <c r="D4" s="330">
        <v>13130</v>
      </c>
      <c r="E4" s="330">
        <v>13410</v>
      </c>
      <c r="F4" s="330">
        <v>13046</v>
      </c>
      <c r="G4" s="330">
        <v>13431</v>
      </c>
      <c r="H4" s="330">
        <v>13482</v>
      </c>
      <c r="I4" s="330">
        <v>14342</v>
      </c>
      <c r="J4" s="331">
        <v>16339</v>
      </c>
      <c r="L4" s="32"/>
    </row>
    <row r="5" spans="1:12" ht="15" customHeight="1" x14ac:dyDescent="0.25">
      <c r="A5" s="332" t="s">
        <v>253</v>
      </c>
      <c r="B5" s="333">
        <v>5320</v>
      </c>
      <c r="C5" s="333">
        <v>5310</v>
      </c>
      <c r="D5" s="333">
        <v>5178</v>
      </c>
      <c r="E5" s="333">
        <v>5089</v>
      </c>
      <c r="F5" s="333">
        <v>4986</v>
      </c>
      <c r="G5" s="333">
        <v>4878</v>
      </c>
      <c r="H5" s="333">
        <v>4821</v>
      </c>
      <c r="I5" s="334">
        <v>5317</v>
      </c>
      <c r="J5" s="334">
        <v>5629</v>
      </c>
    </row>
    <row r="6" spans="1:12" ht="15" customHeight="1" x14ac:dyDescent="0.25">
      <c r="A6" s="332" t="s">
        <v>260</v>
      </c>
      <c r="B6" s="333">
        <v>7219</v>
      </c>
      <c r="C6" s="333">
        <v>7313</v>
      </c>
      <c r="D6" s="333">
        <v>7441</v>
      </c>
      <c r="E6" s="333">
        <v>7796</v>
      </c>
      <c r="F6" s="333">
        <v>7515</v>
      </c>
      <c r="G6" s="333">
        <v>7990</v>
      </c>
      <c r="H6" s="333">
        <v>8101</v>
      </c>
      <c r="I6" s="334">
        <v>8404</v>
      </c>
      <c r="J6" s="334">
        <v>10057</v>
      </c>
    </row>
    <row r="7" spans="1:12" ht="15" customHeight="1" x14ac:dyDescent="0.25">
      <c r="A7" s="332" t="s">
        <v>256</v>
      </c>
      <c r="B7" s="251">
        <v>498</v>
      </c>
      <c r="C7" s="333">
        <v>489</v>
      </c>
      <c r="D7" s="335">
        <v>493</v>
      </c>
      <c r="E7" s="333">
        <v>507</v>
      </c>
      <c r="F7" s="333">
        <v>528</v>
      </c>
      <c r="G7" s="335">
        <v>544</v>
      </c>
      <c r="H7" s="333">
        <v>541</v>
      </c>
      <c r="I7" s="333">
        <v>603</v>
      </c>
      <c r="J7" s="251">
        <v>632</v>
      </c>
    </row>
    <row r="8" spans="1:12" ht="15" customHeight="1" x14ac:dyDescent="0.25">
      <c r="A8" s="316" t="s">
        <v>257</v>
      </c>
      <c r="B8" s="153">
        <v>18</v>
      </c>
      <c r="C8" s="148">
        <v>17</v>
      </c>
      <c r="D8" s="148">
        <v>17</v>
      </c>
      <c r="E8" s="317">
        <v>18</v>
      </c>
      <c r="F8" s="148">
        <v>17</v>
      </c>
      <c r="G8" s="317">
        <v>18</v>
      </c>
      <c r="H8" s="148">
        <v>18</v>
      </c>
      <c r="I8" s="148">
        <v>18</v>
      </c>
      <c r="J8" s="153">
        <v>20</v>
      </c>
    </row>
    <row r="9" spans="1:12" ht="15" customHeight="1" x14ac:dyDescent="0.25">
      <c r="A9" s="313" t="s">
        <v>258</v>
      </c>
      <c r="B9" s="336">
        <v>1218</v>
      </c>
      <c r="C9" s="330">
        <v>1305</v>
      </c>
      <c r="D9" s="330">
        <v>1299</v>
      </c>
      <c r="E9" s="337">
        <v>1308</v>
      </c>
      <c r="F9" s="330">
        <v>1305</v>
      </c>
      <c r="G9" s="337">
        <v>1400</v>
      </c>
      <c r="H9" s="330">
        <v>1421</v>
      </c>
      <c r="I9" s="336">
        <v>1619</v>
      </c>
      <c r="J9" s="331">
        <v>1721</v>
      </c>
    </row>
    <row r="10" spans="1:12" ht="15" customHeight="1" x14ac:dyDescent="0.25">
      <c r="A10" s="316" t="s">
        <v>259</v>
      </c>
      <c r="B10" s="251">
        <v>560</v>
      </c>
      <c r="C10" s="333">
        <v>618</v>
      </c>
      <c r="D10" s="335">
        <v>596</v>
      </c>
      <c r="E10" s="333">
        <v>595</v>
      </c>
      <c r="F10" s="333">
        <v>609</v>
      </c>
      <c r="G10" s="335">
        <v>656</v>
      </c>
      <c r="H10" s="333">
        <v>708</v>
      </c>
      <c r="I10" s="334">
        <v>758</v>
      </c>
      <c r="J10" s="334">
        <v>801</v>
      </c>
    </row>
    <row r="11" spans="1:12" ht="15" customHeight="1" x14ac:dyDescent="0.25">
      <c r="A11" s="316" t="s">
        <v>260</v>
      </c>
      <c r="B11" s="251">
        <v>658</v>
      </c>
      <c r="C11" s="333">
        <v>687</v>
      </c>
      <c r="D11" s="335">
        <v>703</v>
      </c>
      <c r="E11" s="333">
        <v>713</v>
      </c>
      <c r="F11" s="335">
        <v>697</v>
      </c>
      <c r="G11" s="333">
        <v>745</v>
      </c>
      <c r="H11" s="333">
        <v>713</v>
      </c>
      <c r="I11" s="334">
        <v>861</v>
      </c>
      <c r="J11" s="334">
        <v>920</v>
      </c>
    </row>
    <row r="12" spans="1:12" ht="15" customHeight="1" x14ac:dyDescent="0.25">
      <c r="A12" s="329" t="s">
        <v>261</v>
      </c>
      <c r="B12" s="336">
        <v>5017</v>
      </c>
      <c r="C12" s="330">
        <v>5054</v>
      </c>
      <c r="D12" s="337">
        <v>5044</v>
      </c>
      <c r="E12" s="330">
        <v>5312</v>
      </c>
      <c r="F12" s="330">
        <v>5902</v>
      </c>
      <c r="G12" s="330">
        <v>5788</v>
      </c>
      <c r="H12" s="330">
        <v>6177</v>
      </c>
      <c r="I12" s="331">
        <v>6816</v>
      </c>
      <c r="J12" s="331">
        <v>7549</v>
      </c>
    </row>
    <row r="13" spans="1:12" ht="15" customHeight="1" x14ac:dyDescent="0.25">
      <c r="A13" s="332" t="s">
        <v>262</v>
      </c>
      <c r="B13" s="251">
        <v>3400</v>
      </c>
      <c r="C13" s="333">
        <v>3525</v>
      </c>
      <c r="D13" s="338">
        <v>3528</v>
      </c>
      <c r="E13" s="333">
        <v>3672</v>
      </c>
      <c r="F13" s="333">
        <v>4184</v>
      </c>
      <c r="G13" s="333">
        <v>4022</v>
      </c>
      <c r="H13" s="333">
        <v>4270</v>
      </c>
      <c r="I13" s="334">
        <v>4758</v>
      </c>
      <c r="J13" s="334">
        <v>5334</v>
      </c>
    </row>
    <row r="14" spans="1:12" ht="15" customHeight="1" x14ac:dyDescent="0.25">
      <c r="A14" s="332" t="s">
        <v>263</v>
      </c>
      <c r="B14" s="251">
        <v>1616</v>
      </c>
      <c r="C14" s="333">
        <v>1529</v>
      </c>
      <c r="D14" s="335">
        <v>1515</v>
      </c>
      <c r="E14" s="333">
        <v>1640</v>
      </c>
      <c r="F14" s="333">
        <v>1718</v>
      </c>
      <c r="G14" s="333">
        <v>1765</v>
      </c>
      <c r="H14" s="333">
        <v>1907</v>
      </c>
      <c r="I14" s="334">
        <v>2059</v>
      </c>
      <c r="J14" s="334">
        <v>2215</v>
      </c>
    </row>
    <row r="15" spans="1:12" ht="15" customHeight="1" x14ac:dyDescent="0.25">
      <c r="A15" s="313" t="s">
        <v>264</v>
      </c>
      <c r="B15" s="315">
        <v>3522</v>
      </c>
      <c r="C15" s="339">
        <v>3575</v>
      </c>
      <c r="D15" s="337">
        <v>3636</v>
      </c>
      <c r="E15" s="330">
        <v>3660</v>
      </c>
      <c r="F15" s="330">
        <v>3694</v>
      </c>
      <c r="G15" s="330">
        <v>3796</v>
      </c>
      <c r="H15" s="330">
        <v>3888</v>
      </c>
      <c r="I15" s="331">
        <v>4110</v>
      </c>
      <c r="J15" s="331">
        <v>4801</v>
      </c>
    </row>
    <row r="16" spans="1:12" ht="15" customHeight="1" x14ac:dyDescent="0.25">
      <c r="A16" s="316" t="s">
        <v>265</v>
      </c>
      <c r="B16" s="153">
        <v>1894</v>
      </c>
      <c r="C16" s="148">
        <v>1920</v>
      </c>
      <c r="D16" s="335">
        <v>1998</v>
      </c>
      <c r="E16" s="333">
        <v>2018</v>
      </c>
      <c r="F16" s="333">
        <v>2038</v>
      </c>
      <c r="G16" s="333">
        <v>2090</v>
      </c>
      <c r="H16" s="333">
        <v>2132</v>
      </c>
      <c r="I16" s="334">
        <v>2247</v>
      </c>
      <c r="J16" s="334">
        <v>2666</v>
      </c>
    </row>
    <row r="17" spans="1:10" ht="15" customHeight="1" x14ac:dyDescent="0.25">
      <c r="A17" s="316" t="s">
        <v>266</v>
      </c>
      <c r="B17" s="153">
        <v>925</v>
      </c>
      <c r="C17" s="148">
        <v>939</v>
      </c>
      <c r="D17" s="335">
        <v>938</v>
      </c>
      <c r="E17" s="333">
        <v>956</v>
      </c>
      <c r="F17" s="333">
        <v>997</v>
      </c>
      <c r="G17" s="333">
        <v>994</v>
      </c>
      <c r="H17" s="333">
        <v>1013</v>
      </c>
      <c r="I17" s="334">
        <v>1053</v>
      </c>
      <c r="J17" s="334">
        <v>1264</v>
      </c>
    </row>
    <row r="18" spans="1:10" ht="15" customHeight="1" x14ac:dyDescent="0.25">
      <c r="A18" s="316" t="s">
        <v>267</v>
      </c>
      <c r="B18" s="153">
        <v>703</v>
      </c>
      <c r="C18" s="148">
        <v>717</v>
      </c>
      <c r="D18" s="335">
        <v>699</v>
      </c>
      <c r="E18" s="333">
        <v>686</v>
      </c>
      <c r="F18" s="333">
        <v>659</v>
      </c>
      <c r="G18" s="333">
        <v>711</v>
      </c>
      <c r="H18" s="333">
        <v>744</v>
      </c>
      <c r="I18" s="334">
        <v>810</v>
      </c>
      <c r="J18" s="334">
        <v>871</v>
      </c>
    </row>
    <row r="19" spans="1:10" ht="15" customHeight="1" x14ac:dyDescent="0.25">
      <c r="A19" s="417" t="s">
        <v>268</v>
      </c>
      <c r="B19" s="337">
        <v>6297</v>
      </c>
      <c r="C19" s="330">
        <v>6443</v>
      </c>
      <c r="D19" s="330">
        <v>6725</v>
      </c>
      <c r="E19" s="330">
        <v>6354</v>
      </c>
      <c r="F19" s="330">
        <v>6368</v>
      </c>
      <c r="G19" s="330">
        <v>6434</v>
      </c>
      <c r="H19" s="330">
        <v>6558</v>
      </c>
      <c r="I19" s="331">
        <v>6854</v>
      </c>
      <c r="J19" s="331">
        <v>7186</v>
      </c>
    </row>
    <row r="20" spans="1:10" ht="15" customHeight="1" x14ac:dyDescent="0.25">
      <c r="A20" s="332" t="s">
        <v>378</v>
      </c>
      <c r="B20" s="335">
        <v>5428</v>
      </c>
      <c r="C20" s="333">
        <v>5554</v>
      </c>
      <c r="D20" s="333">
        <v>5842</v>
      </c>
      <c r="E20" s="333">
        <v>5349</v>
      </c>
      <c r="F20" s="333">
        <v>5412</v>
      </c>
      <c r="G20" s="333">
        <v>5507</v>
      </c>
      <c r="H20" s="333">
        <v>5619</v>
      </c>
      <c r="I20" s="334">
        <v>5854</v>
      </c>
      <c r="J20" s="334">
        <v>6142</v>
      </c>
    </row>
    <row r="21" spans="1:10" ht="15" customHeight="1" x14ac:dyDescent="0.25">
      <c r="A21" s="332" t="s">
        <v>270</v>
      </c>
      <c r="B21" s="335">
        <v>869</v>
      </c>
      <c r="C21" s="333">
        <v>889</v>
      </c>
      <c r="D21" s="333">
        <v>884</v>
      </c>
      <c r="E21" s="333">
        <v>1005</v>
      </c>
      <c r="F21" s="333">
        <v>956</v>
      </c>
      <c r="G21" s="333">
        <v>927</v>
      </c>
      <c r="H21" s="333">
        <v>939</v>
      </c>
      <c r="I21" s="334">
        <v>1000</v>
      </c>
      <c r="J21" s="334">
        <v>1044</v>
      </c>
    </row>
    <row r="22" spans="1:10" ht="15" customHeight="1" x14ac:dyDescent="0.25">
      <c r="A22" s="329" t="s">
        <v>271</v>
      </c>
      <c r="B22" s="337">
        <v>950</v>
      </c>
      <c r="C22" s="330">
        <v>987</v>
      </c>
      <c r="D22" s="330">
        <v>1008</v>
      </c>
      <c r="E22" s="330">
        <v>1024</v>
      </c>
      <c r="F22" s="330">
        <v>1086</v>
      </c>
      <c r="G22" s="330">
        <v>856</v>
      </c>
      <c r="H22" s="330">
        <v>922</v>
      </c>
      <c r="I22" s="330">
        <v>995</v>
      </c>
      <c r="J22" s="331">
        <v>1015</v>
      </c>
    </row>
    <row r="23" spans="1:10" ht="15" customHeight="1" x14ac:dyDescent="0.25">
      <c r="A23" s="340" t="s">
        <v>272</v>
      </c>
      <c r="B23" s="335">
        <v>46</v>
      </c>
      <c r="C23" s="333">
        <v>47</v>
      </c>
      <c r="D23" s="333">
        <v>60</v>
      </c>
      <c r="E23" s="333">
        <v>60</v>
      </c>
      <c r="F23" s="333">
        <v>61</v>
      </c>
      <c r="G23" s="333">
        <v>63</v>
      </c>
      <c r="H23" s="333">
        <v>66</v>
      </c>
      <c r="I23" s="334">
        <v>66</v>
      </c>
      <c r="J23" s="334">
        <v>63</v>
      </c>
    </row>
    <row r="24" spans="1:10" ht="15" customHeight="1" x14ac:dyDescent="0.25">
      <c r="A24" s="340" t="s">
        <v>273</v>
      </c>
      <c r="B24" s="335">
        <v>132</v>
      </c>
      <c r="C24" s="333">
        <v>136</v>
      </c>
      <c r="D24" s="333">
        <v>141</v>
      </c>
      <c r="E24" s="333">
        <v>139</v>
      </c>
      <c r="F24" s="333">
        <v>150</v>
      </c>
      <c r="G24" s="333">
        <v>120</v>
      </c>
      <c r="H24" s="333">
        <v>111</v>
      </c>
      <c r="I24" s="334">
        <v>110</v>
      </c>
      <c r="J24" s="334">
        <v>167</v>
      </c>
    </row>
    <row r="25" spans="1:10" ht="15" customHeight="1" x14ac:dyDescent="0.25">
      <c r="A25" s="340" t="s">
        <v>274</v>
      </c>
      <c r="B25" s="333">
        <v>150</v>
      </c>
      <c r="C25" s="335">
        <v>148</v>
      </c>
      <c r="D25" s="333">
        <v>151</v>
      </c>
      <c r="E25" s="333">
        <v>156</v>
      </c>
      <c r="F25" s="335">
        <v>158</v>
      </c>
      <c r="G25" s="335">
        <v>155</v>
      </c>
      <c r="H25" s="335">
        <v>165</v>
      </c>
      <c r="I25" s="335">
        <v>169</v>
      </c>
      <c r="J25" s="251">
        <v>168</v>
      </c>
    </row>
    <row r="26" spans="1:10" ht="15" customHeight="1" x14ac:dyDescent="0.25">
      <c r="A26" s="340" t="s">
        <v>275</v>
      </c>
      <c r="B26" s="148">
        <v>622</v>
      </c>
      <c r="C26" s="317">
        <v>656</v>
      </c>
      <c r="D26" s="317">
        <v>657</v>
      </c>
      <c r="E26" s="317">
        <v>669</v>
      </c>
      <c r="F26" s="317">
        <v>718</v>
      </c>
      <c r="G26" s="317">
        <v>517</v>
      </c>
      <c r="H26" s="317">
        <v>579</v>
      </c>
      <c r="I26" s="317">
        <v>650</v>
      </c>
      <c r="J26" s="149">
        <v>616</v>
      </c>
    </row>
    <row r="27" spans="1:10" ht="15" customHeight="1" x14ac:dyDescent="0.25">
      <c r="A27" s="417" t="s">
        <v>276</v>
      </c>
      <c r="B27" s="337">
        <v>822</v>
      </c>
      <c r="C27" s="330">
        <v>834</v>
      </c>
      <c r="D27" s="330">
        <v>822</v>
      </c>
      <c r="E27" s="330">
        <v>857</v>
      </c>
      <c r="F27" s="330">
        <v>859</v>
      </c>
      <c r="G27" s="337">
        <v>810</v>
      </c>
      <c r="H27" s="330">
        <v>812</v>
      </c>
      <c r="I27" s="331">
        <v>815</v>
      </c>
      <c r="J27" s="331">
        <v>865</v>
      </c>
    </row>
    <row r="28" spans="1:10" ht="15" customHeight="1" x14ac:dyDescent="0.25">
      <c r="A28" s="419" t="s">
        <v>277</v>
      </c>
      <c r="B28" s="341">
        <v>885</v>
      </c>
      <c r="C28" s="341">
        <v>880</v>
      </c>
      <c r="D28" s="341">
        <v>871</v>
      </c>
      <c r="E28" s="342">
        <v>871</v>
      </c>
      <c r="F28" s="343">
        <v>873</v>
      </c>
      <c r="G28" s="343">
        <v>877</v>
      </c>
      <c r="H28" s="344">
        <v>969</v>
      </c>
      <c r="I28" s="343">
        <v>1030</v>
      </c>
      <c r="J28" s="345">
        <v>1077</v>
      </c>
    </row>
    <row r="29" spans="1:10" ht="15" customHeight="1" x14ac:dyDescent="0.25">
      <c r="A29" s="442" t="s">
        <v>281</v>
      </c>
      <c r="B29" s="362">
        <v>31766</v>
      </c>
      <c r="C29" s="362">
        <v>32208</v>
      </c>
      <c r="D29" s="362">
        <v>32534</v>
      </c>
      <c r="E29" s="362">
        <v>32797</v>
      </c>
      <c r="F29" s="362">
        <v>33134</v>
      </c>
      <c r="G29" s="362">
        <v>33391</v>
      </c>
      <c r="H29" s="362">
        <v>34230</v>
      </c>
      <c r="I29" s="363">
        <v>36582</v>
      </c>
      <c r="J29" s="363">
        <v>40552</v>
      </c>
    </row>
    <row r="30" spans="1:10" ht="26.25" customHeight="1" x14ac:dyDescent="0.25">
      <c r="A30" s="500" t="s">
        <v>278</v>
      </c>
      <c r="B30" s="500"/>
      <c r="C30" s="500"/>
      <c r="D30" s="500"/>
      <c r="E30" s="500"/>
      <c r="F30" s="500"/>
      <c r="G30" s="500"/>
      <c r="H30" s="500"/>
      <c r="I30" s="500"/>
      <c r="J30" s="500"/>
    </row>
    <row r="31" spans="1:10" ht="26.25" customHeight="1" x14ac:dyDescent="0.25">
      <c r="A31" s="501" t="s">
        <v>279</v>
      </c>
      <c r="B31" s="501"/>
      <c r="C31" s="501"/>
      <c r="D31" s="501"/>
      <c r="E31" s="501"/>
      <c r="F31" s="501"/>
      <c r="G31" s="501"/>
      <c r="H31" s="501"/>
      <c r="I31" s="501"/>
      <c r="J31" s="501"/>
    </row>
    <row r="32" spans="1:10" ht="15" customHeight="1" x14ac:dyDescent="0.25">
      <c r="B32" s="436"/>
      <c r="C32" s="436"/>
      <c r="D32" s="436"/>
      <c r="E32" s="436"/>
      <c r="F32" s="436"/>
      <c r="G32" s="436"/>
      <c r="H32" s="436"/>
      <c r="I32" s="436"/>
      <c r="J32" s="383" t="s">
        <v>385</v>
      </c>
    </row>
    <row r="33" spans="10:10" ht="15" customHeight="1" x14ac:dyDescent="0.25">
      <c r="J33" s="143"/>
    </row>
    <row r="34" spans="10:10" ht="15" customHeight="1" x14ac:dyDescent="0.25"/>
    <row r="35" spans="10:10" ht="15" customHeight="1" x14ac:dyDescent="0.25"/>
    <row r="36" spans="10:10" ht="15" customHeight="1" x14ac:dyDescent="0.25"/>
    <row r="37" spans="10:10" ht="15" customHeight="1" x14ac:dyDescent="0.25"/>
    <row r="38" spans="10:10" ht="15" customHeight="1" x14ac:dyDescent="0.25"/>
    <row r="39" spans="10:10" ht="15" customHeight="1" x14ac:dyDescent="0.25"/>
  </sheetData>
  <mergeCells count="3">
    <mergeCell ref="A1:J1"/>
    <mergeCell ref="A30:J30"/>
    <mergeCell ref="A31:J3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Normal="100" workbookViewId="0">
      <selection sqref="A1:J1"/>
    </sheetView>
  </sheetViews>
  <sheetFormatPr defaultRowHeight="11.25" x14ac:dyDescent="0.2"/>
  <cols>
    <col min="1" max="1" width="30.7109375" style="1" customWidth="1"/>
    <col min="2" max="10" width="7.140625" style="1" customWidth="1"/>
    <col min="11" max="16384" width="9.140625" style="1"/>
  </cols>
  <sheetData>
    <row r="1" spans="1:16" ht="26.25" customHeight="1" x14ac:dyDescent="0.25">
      <c r="A1" s="483" t="s">
        <v>359</v>
      </c>
      <c r="B1" s="483"/>
      <c r="C1" s="483"/>
      <c r="D1" s="483"/>
      <c r="E1" s="483"/>
      <c r="F1" s="483"/>
      <c r="G1" s="483"/>
      <c r="H1" s="483"/>
      <c r="I1" s="502"/>
      <c r="J1" s="495"/>
    </row>
    <row r="2" spans="1:16" ht="15" customHeight="1" x14ac:dyDescent="0.2">
      <c r="A2" s="184" t="s">
        <v>228</v>
      </c>
    </row>
    <row r="3" spans="1:16" ht="15" customHeight="1" thickBot="1" x14ac:dyDescent="0.25">
      <c r="A3" s="451" t="s">
        <v>82</v>
      </c>
      <c r="B3" s="452">
        <v>2010</v>
      </c>
      <c r="C3" s="452">
        <v>2011</v>
      </c>
      <c r="D3" s="452">
        <v>2012</v>
      </c>
      <c r="E3" s="452">
        <v>2013</v>
      </c>
      <c r="F3" s="452">
        <v>2014</v>
      </c>
      <c r="G3" s="452">
        <v>2015</v>
      </c>
      <c r="H3" s="452">
        <v>2016</v>
      </c>
      <c r="I3" s="453">
        <v>2017</v>
      </c>
      <c r="J3" s="454">
        <v>2018</v>
      </c>
    </row>
    <row r="4" spans="1:16" ht="15" customHeight="1" x14ac:dyDescent="0.2">
      <c r="A4" s="455" t="s">
        <v>7</v>
      </c>
      <c r="B4" s="456">
        <v>3369</v>
      </c>
      <c r="C4" s="456">
        <v>3331</v>
      </c>
      <c r="D4" s="456">
        <f>D5+D6</f>
        <v>3416.7305500000002</v>
      </c>
      <c r="E4" s="456">
        <v>3786</v>
      </c>
      <c r="F4" s="456">
        <v>4446</v>
      </c>
      <c r="G4" s="456">
        <v>3856</v>
      </c>
      <c r="H4" s="456">
        <v>3902</v>
      </c>
      <c r="I4" s="457">
        <v>5104</v>
      </c>
      <c r="J4" s="458">
        <f>J5+J6</f>
        <v>5222.1456880999995</v>
      </c>
    </row>
    <row r="5" spans="1:16" ht="15" customHeight="1" x14ac:dyDescent="0.2">
      <c r="A5" s="71" t="s">
        <v>83</v>
      </c>
      <c r="B5" s="194">
        <v>2788</v>
      </c>
      <c r="C5" s="194">
        <v>2754</v>
      </c>
      <c r="D5" s="194">
        <v>2857.77241</v>
      </c>
      <c r="E5" s="194">
        <v>3234</v>
      </c>
      <c r="F5" s="194">
        <v>3879</v>
      </c>
      <c r="G5" s="194">
        <v>3179</v>
      </c>
      <c r="H5" s="194">
        <v>3220</v>
      </c>
      <c r="I5" s="195">
        <v>4399</v>
      </c>
      <c r="J5" s="195">
        <v>4365.2186099999999</v>
      </c>
    </row>
    <row r="6" spans="1:16" ht="15" customHeight="1" x14ac:dyDescent="0.2">
      <c r="A6" s="71" t="s">
        <v>84</v>
      </c>
      <c r="B6" s="194">
        <v>581</v>
      </c>
      <c r="C6" s="194">
        <v>577</v>
      </c>
      <c r="D6" s="194">
        <v>558.95813999999996</v>
      </c>
      <c r="E6" s="194">
        <v>552</v>
      </c>
      <c r="F6" s="194">
        <v>567</v>
      </c>
      <c r="G6" s="194">
        <v>676</v>
      </c>
      <c r="H6" s="194">
        <v>682</v>
      </c>
      <c r="I6" s="195">
        <v>705</v>
      </c>
      <c r="J6" s="195">
        <v>856.92707810000002</v>
      </c>
      <c r="P6" s="71"/>
    </row>
    <row r="7" spans="1:16" ht="15" customHeight="1" x14ac:dyDescent="0.2">
      <c r="A7" s="455" t="s">
        <v>15</v>
      </c>
      <c r="B7" s="456">
        <v>22643</v>
      </c>
      <c r="C7" s="456">
        <v>23785</v>
      </c>
      <c r="D7" s="456">
        <f>D8+D9+D10</f>
        <v>23779.74784</v>
      </c>
      <c r="E7" s="456">
        <v>25110</v>
      </c>
      <c r="F7" s="456">
        <v>26459</v>
      </c>
      <c r="G7" s="456">
        <v>28290</v>
      </c>
      <c r="H7" s="456">
        <v>29931</v>
      </c>
      <c r="I7" s="457">
        <v>33899</v>
      </c>
      <c r="J7" s="457">
        <f>J8+J9+J10</f>
        <v>38760.233862000001</v>
      </c>
      <c r="P7" s="71"/>
    </row>
    <row r="8" spans="1:16" ht="15" customHeight="1" x14ac:dyDescent="0.2">
      <c r="A8" s="71" t="s">
        <v>85</v>
      </c>
      <c r="B8" s="194">
        <v>18510</v>
      </c>
      <c r="C8" s="194">
        <v>18893</v>
      </c>
      <c r="D8" s="194">
        <v>18946.078880000001</v>
      </c>
      <c r="E8" s="194">
        <v>19913</v>
      </c>
      <c r="F8" s="194">
        <v>20971</v>
      </c>
      <c r="G8" s="194">
        <v>22304</v>
      </c>
      <c r="H8" s="194">
        <v>23700</v>
      </c>
      <c r="I8" s="195">
        <v>26762</v>
      </c>
      <c r="J8" s="195">
        <v>30527.096949999999</v>
      </c>
    </row>
    <row r="9" spans="1:16" ht="15" customHeight="1" x14ac:dyDescent="0.2">
      <c r="A9" s="71" t="s">
        <v>86</v>
      </c>
      <c r="B9" s="194">
        <v>1480</v>
      </c>
      <c r="C9" s="194">
        <v>1486</v>
      </c>
      <c r="D9" s="194">
        <v>1444</v>
      </c>
      <c r="E9" s="194">
        <v>1496</v>
      </c>
      <c r="F9" s="194">
        <v>1640</v>
      </c>
      <c r="G9" s="194">
        <v>1680</v>
      </c>
      <c r="H9" s="194">
        <v>1737</v>
      </c>
      <c r="I9" s="195">
        <v>1936</v>
      </c>
      <c r="J9" s="195">
        <v>2199</v>
      </c>
    </row>
    <row r="10" spans="1:16" ht="15" customHeight="1" x14ac:dyDescent="0.2">
      <c r="A10" s="71" t="s">
        <v>87</v>
      </c>
      <c r="B10" s="194">
        <v>2653</v>
      </c>
      <c r="C10" s="194">
        <v>3406</v>
      </c>
      <c r="D10" s="194">
        <v>3389.66896</v>
      </c>
      <c r="E10" s="194">
        <v>3702</v>
      </c>
      <c r="F10" s="194">
        <v>3848</v>
      </c>
      <c r="G10" s="194">
        <v>4306</v>
      </c>
      <c r="H10" s="194">
        <v>4494</v>
      </c>
      <c r="I10" s="195">
        <v>5202</v>
      </c>
      <c r="J10" s="195">
        <v>6034.1369119999999</v>
      </c>
    </row>
    <row r="11" spans="1:16" ht="15" customHeight="1" x14ac:dyDescent="0.2">
      <c r="A11" s="455" t="s">
        <v>88</v>
      </c>
      <c r="B11" s="456">
        <v>3425</v>
      </c>
      <c r="C11" s="456">
        <v>3575</v>
      </c>
      <c r="D11" s="456">
        <v>3642.0957199999998</v>
      </c>
      <c r="E11" s="456">
        <v>3694</v>
      </c>
      <c r="F11" s="456">
        <v>3636</v>
      </c>
      <c r="G11" s="456">
        <v>3714</v>
      </c>
      <c r="H11" s="456">
        <v>3905</v>
      </c>
      <c r="I11" s="457">
        <v>4166</v>
      </c>
      <c r="J11" s="457">
        <v>4653.4506160000001</v>
      </c>
    </row>
    <row r="12" spans="1:16" ht="15" customHeight="1" x14ac:dyDescent="0.2">
      <c r="A12" s="455" t="s">
        <v>27</v>
      </c>
      <c r="B12" s="456">
        <v>1132</v>
      </c>
      <c r="C12" s="456">
        <v>1154</v>
      </c>
      <c r="D12" s="456">
        <f>D13+D14</f>
        <v>1189.5890999999999</v>
      </c>
      <c r="E12" s="456">
        <v>1138</v>
      </c>
      <c r="F12" s="456">
        <v>1534</v>
      </c>
      <c r="G12" s="456">
        <v>1500</v>
      </c>
      <c r="H12" s="456">
        <v>1441</v>
      </c>
      <c r="I12" s="457">
        <v>1439</v>
      </c>
      <c r="J12" s="457">
        <f>J13+J14</f>
        <v>2160.7332582999998</v>
      </c>
    </row>
    <row r="13" spans="1:16" ht="15" customHeight="1" x14ac:dyDescent="0.2">
      <c r="A13" s="71" t="s">
        <v>89</v>
      </c>
      <c r="B13" s="194">
        <v>908</v>
      </c>
      <c r="C13" s="194">
        <v>931</v>
      </c>
      <c r="D13" s="194">
        <v>963.01346000000001</v>
      </c>
      <c r="E13" s="194">
        <v>908</v>
      </c>
      <c r="F13" s="194">
        <v>1300</v>
      </c>
      <c r="G13" s="194">
        <v>1240</v>
      </c>
      <c r="H13" s="194">
        <v>1145</v>
      </c>
      <c r="I13" s="195">
        <v>1133</v>
      </c>
      <c r="J13" s="195">
        <v>1747.1712419999999</v>
      </c>
    </row>
    <row r="14" spans="1:16" ht="15" customHeight="1" x14ac:dyDescent="0.2">
      <c r="A14" s="71" t="s">
        <v>90</v>
      </c>
      <c r="B14" s="194">
        <v>224</v>
      </c>
      <c r="C14" s="194">
        <v>223</v>
      </c>
      <c r="D14" s="194">
        <v>226.57563999999999</v>
      </c>
      <c r="E14" s="194">
        <v>230</v>
      </c>
      <c r="F14" s="194">
        <v>234</v>
      </c>
      <c r="G14" s="194">
        <v>260</v>
      </c>
      <c r="H14" s="194">
        <v>296</v>
      </c>
      <c r="I14" s="195">
        <v>306</v>
      </c>
      <c r="J14" s="195">
        <v>413.56201629999998</v>
      </c>
    </row>
    <row r="15" spans="1:16" ht="15" customHeight="1" x14ac:dyDescent="0.2">
      <c r="A15" s="455" t="s">
        <v>91</v>
      </c>
      <c r="B15" s="456">
        <v>1888</v>
      </c>
      <c r="C15" s="456">
        <v>1801</v>
      </c>
      <c r="D15" s="456">
        <v>1843.40085</v>
      </c>
      <c r="E15" s="456">
        <v>1893</v>
      </c>
      <c r="F15" s="456">
        <v>1977</v>
      </c>
      <c r="G15" s="456">
        <v>2033</v>
      </c>
      <c r="H15" s="456">
        <v>2083</v>
      </c>
      <c r="I15" s="457">
        <v>2246</v>
      </c>
      <c r="J15" s="457">
        <v>2404.0890490000002</v>
      </c>
    </row>
    <row r="16" spans="1:16" ht="15" customHeight="1" x14ac:dyDescent="0.2">
      <c r="A16" s="455" t="s">
        <v>92</v>
      </c>
      <c r="B16" s="456">
        <v>16999</v>
      </c>
      <c r="C16" s="456">
        <v>16050</v>
      </c>
      <c r="D16" s="456">
        <f>D17+D18</f>
        <v>15926.3416</v>
      </c>
      <c r="E16" s="456">
        <v>17241</v>
      </c>
      <c r="F16" s="456">
        <v>18078</v>
      </c>
      <c r="G16" s="456">
        <v>18611</v>
      </c>
      <c r="H16" s="456">
        <v>20148</v>
      </c>
      <c r="I16" s="457">
        <v>21799</v>
      </c>
      <c r="J16" s="457">
        <f>J17+J18</f>
        <v>23535.843239000002</v>
      </c>
    </row>
    <row r="17" spans="1:10" ht="15" customHeight="1" x14ac:dyDescent="0.2">
      <c r="A17" s="71" t="s">
        <v>93</v>
      </c>
      <c r="B17" s="194">
        <v>1404</v>
      </c>
      <c r="C17" s="194">
        <v>1433</v>
      </c>
      <c r="D17" s="194">
        <v>1435.3416</v>
      </c>
      <c r="E17" s="194">
        <v>1587</v>
      </c>
      <c r="F17" s="194">
        <v>1809</v>
      </c>
      <c r="G17" s="194">
        <v>1791</v>
      </c>
      <c r="H17" s="194">
        <v>1941</v>
      </c>
      <c r="I17" s="195">
        <v>2390</v>
      </c>
      <c r="J17" s="195">
        <v>2836.8432389999998</v>
      </c>
    </row>
    <row r="18" spans="1:10" ht="15" customHeight="1" x14ac:dyDescent="0.2">
      <c r="A18" s="71" t="s">
        <v>94</v>
      </c>
      <c r="B18" s="194">
        <v>15595</v>
      </c>
      <c r="C18" s="194">
        <v>14617</v>
      </c>
      <c r="D18" s="194">
        <v>14491</v>
      </c>
      <c r="E18" s="194">
        <v>15654</v>
      </c>
      <c r="F18" s="194">
        <v>16269</v>
      </c>
      <c r="G18" s="194">
        <v>16820</v>
      </c>
      <c r="H18" s="194">
        <v>18207</v>
      </c>
      <c r="I18" s="195">
        <v>19409</v>
      </c>
      <c r="J18" s="195">
        <v>20699</v>
      </c>
    </row>
    <row r="19" spans="1:10" ht="15" customHeight="1" x14ac:dyDescent="0.2">
      <c r="A19" s="455" t="s">
        <v>95</v>
      </c>
      <c r="B19" s="456">
        <v>259</v>
      </c>
      <c r="C19" s="456">
        <v>254</v>
      </c>
      <c r="D19" s="456">
        <v>262.58578</v>
      </c>
      <c r="E19" s="456">
        <v>252</v>
      </c>
      <c r="F19" s="456">
        <v>258</v>
      </c>
      <c r="G19" s="456">
        <v>294</v>
      </c>
      <c r="H19" s="456">
        <v>353</v>
      </c>
      <c r="I19" s="457">
        <v>350</v>
      </c>
      <c r="J19" s="457">
        <v>320.01980500000002</v>
      </c>
    </row>
    <row r="20" spans="1:10" ht="15" customHeight="1" x14ac:dyDescent="0.2">
      <c r="A20" s="455" t="s">
        <v>37</v>
      </c>
      <c r="B20" s="456">
        <v>563</v>
      </c>
      <c r="C20" s="456">
        <v>559</v>
      </c>
      <c r="D20" s="456">
        <v>575.88219000000004</v>
      </c>
      <c r="E20" s="456">
        <v>585</v>
      </c>
      <c r="F20" s="456">
        <v>584</v>
      </c>
      <c r="G20" s="456">
        <v>601</v>
      </c>
      <c r="H20" s="456">
        <v>747</v>
      </c>
      <c r="I20" s="457">
        <v>862</v>
      </c>
      <c r="J20" s="457">
        <v>881.99972790000004</v>
      </c>
    </row>
    <row r="21" spans="1:10" ht="15" customHeight="1" x14ac:dyDescent="0.2">
      <c r="A21" s="459" t="s">
        <v>6</v>
      </c>
      <c r="B21" s="460">
        <v>50277</v>
      </c>
      <c r="C21" s="460">
        <v>50509</v>
      </c>
      <c r="D21" s="460">
        <f>D4+D7+D11+D12+D15+D16+D19+D20</f>
        <v>50636.373630000002</v>
      </c>
      <c r="E21" s="460">
        <v>53699</v>
      </c>
      <c r="F21" s="460">
        <v>56971</v>
      </c>
      <c r="G21" s="460">
        <v>58899</v>
      </c>
      <c r="H21" s="460">
        <v>62509</v>
      </c>
      <c r="I21" s="461">
        <v>69865</v>
      </c>
      <c r="J21" s="461">
        <f>J4+J7+J11+J12+J15+J16+J19+J20</f>
        <v>77938.515245300005</v>
      </c>
    </row>
    <row r="22" spans="1:10" ht="15" customHeight="1" x14ac:dyDescent="0.2">
      <c r="A22" s="410"/>
      <c r="B22" s="410"/>
      <c r="C22" s="410"/>
      <c r="D22" s="410"/>
      <c r="E22" s="410"/>
      <c r="F22" s="410"/>
      <c r="G22" s="410"/>
      <c r="H22" s="410"/>
      <c r="I22" s="410"/>
      <c r="J22" s="450" t="s">
        <v>385</v>
      </c>
    </row>
  </sheetData>
  <mergeCells count="1">
    <mergeCell ref="A1:J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workbookViewId="0">
      <selection activeCell="B23" sqref="B23"/>
    </sheetView>
  </sheetViews>
  <sheetFormatPr defaultRowHeight="11.25" x14ac:dyDescent="0.2"/>
  <cols>
    <col min="1" max="1" width="36.7109375" style="1" customWidth="1"/>
    <col min="2" max="10" width="7" style="1" customWidth="1"/>
    <col min="11" max="16384" width="9.140625" style="1"/>
  </cols>
  <sheetData>
    <row r="1" spans="1:10" ht="15" customHeight="1" x14ac:dyDescent="0.2">
      <c r="A1" s="483" t="s">
        <v>361</v>
      </c>
      <c r="B1" s="483"/>
      <c r="C1" s="483"/>
      <c r="D1" s="483"/>
      <c r="E1" s="483"/>
      <c r="F1" s="483"/>
      <c r="G1" s="483"/>
      <c r="H1" s="483"/>
      <c r="I1" s="483"/>
      <c r="J1" s="72"/>
    </row>
    <row r="2" spans="1:10" ht="15" customHeight="1" x14ac:dyDescent="0.2">
      <c r="A2" s="184" t="s">
        <v>228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5" customHeight="1" thickBot="1" x14ac:dyDescent="0.25">
      <c r="A3" s="451" t="s">
        <v>97</v>
      </c>
      <c r="B3" s="452">
        <v>2010</v>
      </c>
      <c r="C3" s="452">
        <v>2011</v>
      </c>
      <c r="D3" s="452">
        <v>2012</v>
      </c>
      <c r="E3" s="452">
        <v>2013</v>
      </c>
      <c r="F3" s="452">
        <v>2014</v>
      </c>
      <c r="G3" s="452">
        <v>2015</v>
      </c>
      <c r="H3" s="452">
        <v>2016</v>
      </c>
      <c r="I3" s="462">
        <v>2017</v>
      </c>
      <c r="J3" s="453">
        <v>2018</v>
      </c>
    </row>
    <row r="4" spans="1:10" ht="15" customHeight="1" x14ac:dyDescent="0.2">
      <c r="A4" s="463" t="s">
        <v>55</v>
      </c>
      <c r="B4" s="456">
        <v>3249</v>
      </c>
      <c r="C4" s="456">
        <v>3275</v>
      </c>
      <c r="D4" s="456">
        <f>D5+D6</f>
        <v>3401.7724099999996</v>
      </c>
      <c r="E4" s="456">
        <v>3794</v>
      </c>
      <c r="F4" s="456">
        <v>4340</v>
      </c>
      <c r="G4" s="456">
        <v>3646</v>
      </c>
      <c r="H4" s="456">
        <v>3220</v>
      </c>
      <c r="I4" s="464">
        <v>4870</v>
      </c>
      <c r="J4" s="457">
        <f>J5+J6</f>
        <v>4814.2186099999999</v>
      </c>
    </row>
    <row r="5" spans="1:10" ht="15" customHeight="1" x14ac:dyDescent="0.2">
      <c r="A5" s="44" t="s">
        <v>98</v>
      </c>
      <c r="B5" s="194">
        <v>1889</v>
      </c>
      <c r="C5" s="194">
        <v>2115</v>
      </c>
      <c r="D5" s="194">
        <v>2335.6392099999998</v>
      </c>
      <c r="E5" s="194">
        <v>2719</v>
      </c>
      <c r="F5" s="194">
        <v>3104</v>
      </c>
      <c r="G5" s="194">
        <v>2583</v>
      </c>
      <c r="H5" s="194">
        <v>2119</v>
      </c>
      <c r="I5" s="197">
        <v>3638</v>
      </c>
      <c r="J5" s="195">
        <v>3545.3769390000002</v>
      </c>
    </row>
    <row r="6" spans="1:10" ht="15" customHeight="1" x14ac:dyDescent="0.2">
      <c r="A6" s="44" t="s">
        <v>99</v>
      </c>
      <c r="B6" s="194">
        <v>1360</v>
      </c>
      <c r="C6" s="194">
        <v>1160</v>
      </c>
      <c r="D6" s="194">
        <v>1066.1332</v>
      </c>
      <c r="E6" s="194">
        <v>1075</v>
      </c>
      <c r="F6" s="194">
        <v>1236</v>
      </c>
      <c r="G6" s="194">
        <v>1063</v>
      </c>
      <c r="H6" s="194">
        <v>1100</v>
      </c>
      <c r="I6" s="197">
        <v>1232</v>
      </c>
      <c r="J6" s="195">
        <v>1268.8416709999999</v>
      </c>
    </row>
    <row r="7" spans="1:10" ht="15" customHeight="1" x14ac:dyDescent="0.2">
      <c r="A7" s="463" t="s">
        <v>59</v>
      </c>
      <c r="B7" s="456">
        <v>18049</v>
      </c>
      <c r="C7" s="456">
        <v>18372</v>
      </c>
      <c r="D7" s="456">
        <f>D8+D10</f>
        <v>18402.078884000002</v>
      </c>
      <c r="E7" s="456">
        <v>19353</v>
      </c>
      <c r="F7" s="456">
        <v>20510</v>
      </c>
      <c r="G7" s="456">
        <v>21837</v>
      </c>
      <c r="H7" s="456">
        <v>23700</v>
      </c>
      <c r="I7" s="464">
        <v>26291</v>
      </c>
      <c r="J7" s="457">
        <f>J8+J10</f>
        <v>30078.096949999999</v>
      </c>
    </row>
    <row r="8" spans="1:10" ht="15" customHeight="1" x14ac:dyDescent="0.2">
      <c r="A8" s="44" t="s">
        <v>100</v>
      </c>
      <c r="B8" s="194">
        <v>10044</v>
      </c>
      <c r="C8" s="194">
        <v>10189</v>
      </c>
      <c r="D8" s="194">
        <v>10108</v>
      </c>
      <c r="E8" s="194">
        <v>10470</v>
      </c>
      <c r="F8" s="194">
        <v>10815</v>
      </c>
      <c r="G8" s="194">
        <v>11231</v>
      </c>
      <c r="H8" s="194">
        <v>12052</v>
      </c>
      <c r="I8" s="197">
        <v>12914</v>
      </c>
      <c r="J8" s="195">
        <v>14450.096949999999</v>
      </c>
    </row>
    <row r="9" spans="1:10" ht="15" customHeight="1" x14ac:dyDescent="0.2">
      <c r="A9" s="44" t="s">
        <v>101</v>
      </c>
      <c r="B9" s="9"/>
      <c r="C9" s="9"/>
      <c r="E9" s="9"/>
      <c r="F9" s="9"/>
      <c r="G9" s="9"/>
      <c r="H9" s="9"/>
      <c r="I9" s="71"/>
      <c r="J9" s="195"/>
    </row>
    <row r="10" spans="1:10" ht="15" customHeight="1" x14ac:dyDescent="0.2">
      <c r="A10" s="44" t="s">
        <v>102</v>
      </c>
      <c r="B10" s="194">
        <v>8005</v>
      </c>
      <c r="C10" s="194">
        <v>8183</v>
      </c>
      <c r="D10" s="29">
        <v>8294.0788840000005</v>
      </c>
      <c r="E10" s="194">
        <v>8883</v>
      </c>
      <c r="F10" s="194">
        <v>9695</v>
      </c>
      <c r="G10" s="194">
        <v>10606</v>
      </c>
      <c r="H10" s="194">
        <v>11648</v>
      </c>
      <c r="I10" s="197">
        <v>13377</v>
      </c>
      <c r="J10" s="195">
        <v>15628</v>
      </c>
    </row>
    <row r="11" spans="1:10" ht="15" customHeight="1" x14ac:dyDescent="0.2">
      <c r="A11" s="463" t="s">
        <v>62</v>
      </c>
      <c r="B11" s="465">
        <v>354</v>
      </c>
      <c r="C11" s="465">
        <v>313</v>
      </c>
      <c r="D11" s="466">
        <v>303.32866000000001</v>
      </c>
      <c r="E11" s="465">
        <v>319</v>
      </c>
      <c r="F11" s="465">
        <v>327</v>
      </c>
      <c r="G11" s="465">
        <v>398</v>
      </c>
      <c r="H11" s="465">
        <v>395</v>
      </c>
      <c r="I11" s="455">
        <v>397</v>
      </c>
      <c r="J11" s="457">
        <v>405.23697010000001</v>
      </c>
    </row>
    <row r="12" spans="1:10" ht="15" customHeight="1" x14ac:dyDescent="0.2">
      <c r="A12" s="463" t="s">
        <v>103</v>
      </c>
      <c r="B12" s="456">
        <v>3425</v>
      </c>
      <c r="C12" s="456">
        <v>3575</v>
      </c>
      <c r="D12" s="456">
        <v>3642.0957199999998</v>
      </c>
      <c r="E12" s="456">
        <v>3694</v>
      </c>
      <c r="F12" s="456">
        <v>3636</v>
      </c>
      <c r="G12" s="456">
        <v>3714</v>
      </c>
      <c r="H12" s="456">
        <v>4192</v>
      </c>
      <c r="I12" s="464">
        <v>4473</v>
      </c>
      <c r="J12" s="457">
        <v>5105.1407239999999</v>
      </c>
    </row>
    <row r="13" spans="1:10" ht="15" customHeight="1" x14ac:dyDescent="0.2">
      <c r="A13" s="463" t="s">
        <v>75</v>
      </c>
      <c r="B13" s="465">
        <v>318</v>
      </c>
      <c r="C13" s="465">
        <v>296</v>
      </c>
      <c r="D13" s="466">
        <v>301.92738000000003</v>
      </c>
      <c r="E13" s="465">
        <v>302</v>
      </c>
      <c r="F13" s="465">
        <v>312</v>
      </c>
      <c r="G13" s="465">
        <v>352</v>
      </c>
      <c r="H13" s="465">
        <v>410</v>
      </c>
      <c r="I13" s="455">
        <v>451</v>
      </c>
      <c r="J13" s="457">
        <v>320.01980500000002</v>
      </c>
    </row>
    <row r="14" spans="1:10" ht="15" customHeight="1" x14ac:dyDescent="0.2">
      <c r="A14" s="463" t="s">
        <v>32</v>
      </c>
      <c r="B14" s="456">
        <v>4045</v>
      </c>
      <c r="C14" s="456">
        <v>4075</v>
      </c>
      <c r="D14" s="456">
        <v>3766.6640400000001</v>
      </c>
      <c r="E14" s="456">
        <v>4192</v>
      </c>
      <c r="F14" s="456">
        <v>4263</v>
      </c>
      <c r="G14" s="456">
        <v>4355</v>
      </c>
      <c r="H14" s="456">
        <v>4581</v>
      </c>
      <c r="I14" s="464">
        <v>4202</v>
      </c>
      <c r="J14" s="457">
        <v>5561.8800760000004</v>
      </c>
    </row>
    <row r="15" spans="1:10" ht="15" customHeight="1" x14ac:dyDescent="0.2">
      <c r="A15" s="463" t="s">
        <v>78</v>
      </c>
      <c r="B15" s="456">
        <v>19266</v>
      </c>
      <c r="C15" s="456">
        <v>19005</v>
      </c>
      <c r="D15" s="456">
        <f>D16+D17</f>
        <v>19167.668960000003</v>
      </c>
      <c r="E15" s="456">
        <v>20485</v>
      </c>
      <c r="F15" s="456">
        <v>21596</v>
      </c>
      <c r="G15" s="456">
        <v>22610</v>
      </c>
      <c r="H15" s="456">
        <v>24328</v>
      </c>
      <c r="I15" s="464">
        <v>26922</v>
      </c>
      <c r="J15" s="457">
        <f>J16+J17</f>
        <v>29080.136910000001</v>
      </c>
    </row>
    <row r="16" spans="1:10" ht="15" customHeight="1" x14ac:dyDescent="0.2">
      <c r="A16" s="44" t="s">
        <v>104</v>
      </c>
      <c r="B16" s="194">
        <v>13788</v>
      </c>
      <c r="C16" s="194">
        <v>13362</v>
      </c>
      <c r="D16" s="194">
        <v>13619.668960000001</v>
      </c>
      <c r="E16" s="194">
        <v>14593</v>
      </c>
      <c r="F16" s="194">
        <v>15207</v>
      </c>
      <c r="G16" s="194">
        <v>15991</v>
      </c>
      <c r="H16" s="194">
        <v>17393</v>
      </c>
      <c r="I16" s="197">
        <v>18855</v>
      </c>
      <c r="J16" s="195">
        <v>19706.136910000001</v>
      </c>
    </row>
    <row r="17" spans="1:10" ht="15" customHeight="1" x14ac:dyDescent="0.2">
      <c r="A17" s="44" t="s">
        <v>105</v>
      </c>
      <c r="B17" s="194">
        <v>5478</v>
      </c>
      <c r="C17" s="194">
        <v>5643</v>
      </c>
      <c r="D17" s="194">
        <v>5548</v>
      </c>
      <c r="E17" s="194">
        <v>5892</v>
      </c>
      <c r="F17" s="194">
        <v>6389</v>
      </c>
      <c r="G17" s="194">
        <v>6619</v>
      </c>
      <c r="H17" s="194">
        <v>6935</v>
      </c>
      <c r="I17" s="197">
        <v>8067</v>
      </c>
      <c r="J17" s="195">
        <v>9374</v>
      </c>
    </row>
    <row r="18" spans="1:10" ht="15" customHeight="1" x14ac:dyDescent="0.2">
      <c r="A18" s="463" t="s">
        <v>106</v>
      </c>
      <c r="B18" s="456">
        <v>1571</v>
      </c>
      <c r="C18" s="456">
        <v>1599</v>
      </c>
      <c r="D18" s="456">
        <v>1650.8375799999999</v>
      </c>
      <c r="E18" s="456">
        <v>1561</v>
      </c>
      <c r="F18" s="456">
        <v>1987</v>
      </c>
      <c r="G18" s="456">
        <v>1986</v>
      </c>
      <c r="H18" s="456">
        <v>1685</v>
      </c>
      <c r="I18" s="464">
        <v>2259</v>
      </c>
      <c r="J18" s="457">
        <v>2573.785198</v>
      </c>
    </row>
    <row r="19" spans="1:10" ht="15" customHeight="1" x14ac:dyDescent="0.2">
      <c r="A19" s="467" t="s">
        <v>107</v>
      </c>
      <c r="B19" s="460">
        <v>50277</v>
      </c>
      <c r="C19" s="460">
        <v>50509</v>
      </c>
      <c r="D19" s="460">
        <f>D4+D7+D11+D12+D13+D14+D15+D18</f>
        <v>50636.373634000003</v>
      </c>
      <c r="E19" s="460">
        <v>53699</v>
      </c>
      <c r="F19" s="460">
        <v>56971</v>
      </c>
      <c r="G19" s="460">
        <v>58899</v>
      </c>
      <c r="H19" s="460">
        <v>62509</v>
      </c>
      <c r="I19" s="468">
        <v>69865</v>
      </c>
      <c r="J19" s="461">
        <f>J4+J7+J11+J12+J13+J14+J15+J18</f>
        <v>77938.515243100002</v>
      </c>
    </row>
    <row r="20" spans="1:10" ht="15" customHeight="1" x14ac:dyDescent="0.2">
      <c r="A20" s="410"/>
      <c r="B20" s="410"/>
      <c r="C20" s="410"/>
      <c r="D20" s="410"/>
      <c r="E20" s="410"/>
      <c r="F20" s="410"/>
      <c r="G20" s="410"/>
      <c r="H20" s="410"/>
      <c r="I20" s="410"/>
      <c r="J20" s="450" t="s">
        <v>385</v>
      </c>
    </row>
  </sheetData>
  <mergeCells count="1">
    <mergeCell ref="A1:I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sqref="A1:I1"/>
    </sheetView>
  </sheetViews>
  <sheetFormatPr defaultRowHeight="11.25" x14ac:dyDescent="0.2"/>
  <cols>
    <col min="1" max="1" width="33.7109375" style="1" customWidth="1"/>
    <col min="2" max="10" width="6.7109375" style="1" customWidth="1"/>
    <col min="11" max="16384" width="9.140625" style="1"/>
  </cols>
  <sheetData>
    <row r="1" spans="1:16" ht="15" customHeight="1" x14ac:dyDescent="0.2">
      <c r="A1" s="493" t="s">
        <v>363</v>
      </c>
      <c r="B1" s="493"/>
      <c r="C1" s="493"/>
      <c r="D1" s="493"/>
      <c r="E1" s="493"/>
      <c r="F1" s="493"/>
      <c r="G1" s="493"/>
      <c r="H1" s="493"/>
      <c r="I1" s="493"/>
    </row>
    <row r="2" spans="1:16" ht="15" customHeight="1" x14ac:dyDescent="0.2">
      <c r="A2" s="184" t="s">
        <v>228</v>
      </c>
      <c r="I2" s="76"/>
    </row>
    <row r="3" spans="1:16" ht="15" customHeight="1" thickBot="1" x14ac:dyDescent="0.25">
      <c r="A3" s="451" t="s">
        <v>82</v>
      </c>
      <c r="B3" s="452">
        <v>2010</v>
      </c>
      <c r="C3" s="452">
        <v>2011</v>
      </c>
      <c r="D3" s="452">
        <v>2012</v>
      </c>
      <c r="E3" s="452">
        <v>2013</v>
      </c>
      <c r="F3" s="452">
        <v>2014</v>
      </c>
      <c r="G3" s="452">
        <v>2015</v>
      </c>
      <c r="H3" s="452">
        <v>2016</v>
      </c>
      <c r="I3" s="462">
        <v>2017</v>
      </c>
      <c r="J3" s="453">
        <v>2018</v>
      </c>
    </row>
    <row r="4" spans="1:16" ht="15" customHeight="1" x14ac:dyDescent="0.2">
      <c r="A4" s="455" t="s">
        <v>7</v>
      </c>
      <c r="B4" s="456">
        <v>120204</v>
      </c>
      <c r="C4" s="456">
        <v>120694</v>
      </c>
      <c r="D4" s="456">
        <f>D5+D6+D7+D8</f>
        <v>121030.666224</v>
      </c>
      <c r="E4" s="456">
        <v>122942</v>
      </c>
      <c r="F4" s="456">
        <v>117042</v>
      </c>
      <c r="G4" s="456">
        <v>121000</v>
      </c>
      <c r="H4" s="456">
        <v>121200</v>
      </c>
      <c r="I4" s="464">
        <v>128448</v>
      </c>
      <c r="J4" s="469">
        <f>J5+J6+J7+J8</f>
        <v>148928.532893</v>
      </c>
      <c r="K4" s="71"/>
    </row>
    <row r="5" spans="1:16" ht="15" customHeight="1" x14ac:dyDescent="0.2">
      <c r="A5" s="71" t="s">
        <v>83</v>
      </c>
      <c r="B5" s="194">
        <v>52268</v>
      </c>
      <c r="C5" s="194">
        <v>51960</v>
      </c>
      <c r="D5" s="194">
        <v>50240.567560000003</v>
      </c>
      <c r="E5" s="194">
        <v>49109</v>
      </c>
      <c r="F5" s="194">
        <v>47331</v>
      </c>
      <c r="G5" s="194">
        <v>47053</v>
      </c>
      <c r="H5" s="194">
        <v>46535</v>
      </c>
      <c r="I5" s="77">
        <v>50594</v>
      </c>
      <c r="J5" s="78">
        <v>54094.749470000002</v>
      </c>
      <c r="K5" s="71"/>
    </row>
    <row r="6" spans="1:16" ht="15" customHeight="1" x14ac:dyDescent="0.2">
      <c r="A6" s="71" t="s">
        <v>109</v>
      </c>
      <c r="B6" s="194">
        <v>5238</v>
      </c>
      <c r="C6" s="194">
        <v>5137</v>
      </c>
      <c r="D6" s="194">
        <v>5185.1217399999996</v>
      </c>
      <c r="E6" s="194">
        <v>5333</v>
      </c>
      <c r="F6" s="194">
        <v>5561</v>
      </c>
      <c r="G6" s="194">
        <v>5735</v>
      </c>
      <c r="H6" s="194">
        <v>5720</v>
      </c>
      <c r="I6" s="197">
        <v>6386</v>
      </c>
      <c r="J6" s="78">
        <v>6714.95</v>
      </c>
      <c r="K6" s="71"/>
    </row>
    <row r="7" spans="1:16" ht="15" customHeight="1" x14ac:dyDescent="0.2">
      <c r="A7" s="71" t="s">
        <v>84</v>
      </c>
      <c r="B7" s="194">
        <v>62512</v>
      </c>
      <c r="C7" s="194">
        <v>63413</v>
      </c>
      <c r="D7" s="194">
        <v>65428.340700000001</v>
      </c>
      <c r="E7" s="194">
        <v>68314</v>
      </c>
      <c r="F7" s="194">
        <v>63972</v>
      </c>
      <c r="G7" s="194">
        <v>68020</v>
      </c>
      <c r="H7" s="194">
        <v>68757</v>
      </c>
      <c r="I7" s="197">
        <v>71279</v>
      </c>
      <c r="J7" s="78">
        <v>87902.910329999999</v>
      </c>
      <c r="K7" s="71"/>
      <c r="O7" s="71"/>
    </row>
    <row r="8" spans="1:16" ht="15" customHeight="1" x14ac:dyDescent="0.2">
      <c r="A8" s="71" t="s">
        <v>110</v>
      </c>
      <c r="B8" s="9">
        <v>186</v>
      </c>
      <c r="C8" s="9">
        <v>183</v>
      </c>
      <c r="D8" s="29">
        <v>176.636224</v>
      </c>
      <c r="E8" s="9">
        <v>186</v>
      </c>
      <c r="F8" s="9">
        <v>179</v>
      </c>
      <c r="G8" s="9">
        <v>192</v>
      </c>
      <c r="H8" s="9">
        <v>187</v>
      </c>
      <c r="I8" s="71">
        <v>189</v>
      </c>
      <c r="J8" s="78">
        <v>215.92309299999999</v>
      </c>
      <c r="K8" s="71"/>
      <c r="P8" s="71"/>
    </row>
    <row r="9" spans="1:16" ht="15" customHeight="1" x14ac:dyDescent="0.2">
      <c r="A9" s="455" t="s">
        <v>12</v>
      </c>
      <c r="B9" s="456">
        <v>10586</v>
      </c>
      <c r="C9" s="456">
        <v>11157</v>
      </c>
      <c r="D9" s="456">
        <f>D10+D11</f>
        <v>10264.384861</v>
      </c>
      <c r="E9" s="456">
        <v>10770</v>
      </c>
      <c r="F9" s="456">
        <v>10498</v>
      </c>
      <c r="G9" s="456">
        <v>11201</v>
      </c>
      <c r="H9" s="456">
        <v>11331</v>
      </c>
      <c r="I9" s="464">
        <v>13212</v>
      </c>
      <c r="J9" s="470">
        <f>J10+J11</f>
        <v>14195.077737</v>
      </c>
    </row>
    <row r="10" spans="1:16" ht="15" customHeight="1" x14ac:dyDescent="0.2">
      <c r="A10" s="71" t="s">
        <v>111</v>
      </c>
      <c r="B10" s="194">
        <v>4290</v>
      </c>
      <c r="C10" s="194">
        <v>4597</v>
      </c>
      <c r="D10" s="194">
        <v>3533.908531</v>
      </c>
      <c r="E10" s="194">
        <v>3966</v>
      </c>
      <c r="F10" s="194">
        <v>3934</v>
      </c>
      <c r="G10" s="194">
        <v>4244</v>
      </c>
      <c r="H10" s="194">
        <v>4802</v>
      </c>
      <c r="I10" s="197">
        <v>5082</v>
      </c>
      <c r="J10" s="78">
        <v>5449.8293160000003</v>
      </c>
    </row>
    <row r="11" spans="1:16" ht="15" customHeight="1" x14ac:dyDescent="0.2">
      <c r="A11" s="71" t="s">
        <v>112</v>
      </c>
      <c r="B11" s="194">
        <v>6296</v>
      </c>
      <c r="C11" s="194">
        <v>6560</v>
      </c>
      <c r="D11" s="194">
        <v>6730.4763300000004</v>
      </c>
      <c r="E11" s="194">
        <v>6804</v>
      </c>
      <c r="F11" s="194">
        <v>6564</v>
      </c>
      <c r="G11" s="194">
        <v>6958</v>
      </c>
      <c r="H11" s="194">
        <v>6529</v>
      </c>
      <c r="I11" s="197">
        <v>8131</v>
      </c>
      <c r="J11" s="78">
        <v>8745.2484210000002</v>
      </c>
    </row>
    <row r="12" spans="1:16" ht="15" customHeight="1" x14ac:dyDescent="0.2">
      <c r="A12" s="455" t="s">
        <v>15</v>
      </c>
      <c r="B12" s="456">
        <v>13066</v>
      </c>
      <c r="C12" s="456">
        <v>13157</v>
      </c>
      <c r="D12" s="456">
        <f>D13+D14</f>
        <v>13210.151855</v>
      </c>
      <c r="E12" s="456">
        <v>13410</v>
      </c>
      <c r="F12" s="456">
        <v>17494</v>
      </c>
      <c r="G12" s="456">
        <v>14028</v>
      </c>
      <c r="H12" s="456">
        <v>15097</v>
      </c>
      <c r="I12" s="464">
        <v>16384</v>
      </c>
      <c r="J12" s="470">
        <f>J13+J14</f>
        <v>17822.5432</v>
      </c>
    </row>
    <row r="13" spans="1:16" ht="15" customHeight="1" x14ac:dyDescent="0.2">
      <c r="A13" s="71" t="s">
        <v>85</v>
      </c>
      <c r="B13" s="194">
        <v>11253</v>
      </c>
      <c r="C13" s="194">
        <v>11804</v>
      </c>
      <c r="D13" s="194">
        <v>11830.21535</v>
      </c>
      <c r="E13" s="194">
        <v>11931</v>
      </c>
      <c r="F13" s="194">
        <v>16009</v>
      </c>
      <c r="G13" s="194">
        <v>12475</v>
      </c>
      <c r="H13" s="194">
        <v>13371</v>
      </c>
      <c r="I13" s="197">
        <v>14449</v>
      </c>
      <c r="J13" s="78">
        <v>15819.62</v>
      </c>
    </row>
    <row r="14" spans="1:16" ht="15" customHeight="1" x14ac:dyDescent="0.2">
      <c r="A14" s="71" t="s">
        <v>87</v>
      </c>
      <c r="B14" s="194">
        <v>1813</v>
      </c>
      <c r="C14" s="194">
        <v>1352</v>
      </c>
      <c r="D14" s="194">
        <v>1379.9365049999999</v>
      </c>
      <c r="E14" s="194">
        <v>1478</v>
      </c>
      <c r="F14" s="194">
        <v>1485</v>
      </c>
      <c r="G14" s="194">
        <v>1553</v>
      </c>
      <c r="H14" s="194">
        <v>1725</v>
      </c>
      <c r="I14" s="197">
        <v>1935</v>
      </c>
      <c r="J14" s="78">
        <v>2002.9232</v>
      </c>
    </row>
    <row r="15" spans="1:16" ht="15" customHeight="1" x14ac:dyDescent="0.2">
      <c r="A15" s="455" t="s">
        <v>113</v>
      </c>
      <c r="B15" s="456">
        <v>33614</v>
      </c>
      <c r="C15" s="456">
        <v>33949</v>
      </c>
      <c r="D15" s="456">
        <f>D16+D17+D18</f>
        <v>34570.194449999995</v>
      </c>
      <c r="E15" s="456">
        <v>34775</v>
      </c>
      <c r="F15" s="456">
        <v>35247</v>
      </c>
      <c r="G15" s="456">
        <v>36306</v>
      </c>
      <c r="H15" s="456">
        <v>37176</v>
      </c>
      <c r="I15" s="464">
        <v>39359</v>
      </c>
      <c r="J15" s="470">
        <f>J16+J17+J18</f>
        <v>46364.599784999999</v>
      </c>
    </row>
    <row r="16" spans="1:16" ht="15" customHeight="1" x14ac:dyDescent="0.2">
      <c r="A16" s="71" t="s">
        <v>114</v>
      </c>
      <c r="B16" s="194">
        <v>19917</v>
      </c>
      <c r="C16" s="194">
        <v>20149</v>
      </c>
      <c r="D16" s="194">
        <v>21000.818179999998</v>
      </c>
      <c r="E16" s="194">
        <v>21215</v>
      </c>
      <c r="F16" s="194">
        <v>21454</v>
      </c>
      <c r="G16" s="194">
        <v>22037</v>
      </c>
      <c r="H16" s="194">
        <v>22527</v>
      </c>
      <c r="I16" s="197">
        <v>23793</v>
      </c>
      <c r="J16" s="78">
        <v>28334.881720000001</v>
      </c>
    </row>
    <row r="17" spans="1:10" ht="15" customHeight="1" x14ac:dyDescent="0.2">
      <c r="A17" s="71" t="s">
        <v>115</v>
      </c>
      <c r="B17" s="194">
        <v>9729</v>
      </c>
      <c r="C17" s="194">
        <v>9855</v>
      </c>
      <c r="D17" s="194">
        <v>9860.949192</v>
      </c>
      <c r="E17" s="194">
        <v>10044</v>
      </c>
      <c r="F17" s="194">
        <v>10490</v>
      </c>
      <c r="G17" s="194">
        <v>10484</v>
      </c>
      <c r="H17" s="194">
        <v>10698</v>
      </c>
      <c r="I17" s="197">
        <v>11154</v>
      </c>
      <c r="J17" s="78">
        <v>13430.261140000001</v>
      </c>
    </row>
    <row r="18" spans="1:10" ht="15" customHeight="1" x14ac:dyDescent="0.2">
      <c r="A18" s="71" t="s">
        <v>116</v>
      </c>
      <c r="B18" s="194">
        <v>3968</v>
      </c>
      <c r="C18" s="194">
        <v>3945</v>
      </c>
      <c r="D18" s="194">
        <v>3708.4270780000002</v>
      </c>
      <c r="E18" s="194">
        <v>3516</v>
      </c>
      <c r="F18" s="194">
        <v>3303</v>
      </c>
      <c r="G18" s="194">
        <v>3785</v>
      </c>
      <c r="H18" s="194">
        <v>3951</v>
      </c>
      <c r="I18" s="197">
        <v>4411</v>
      </c>
      <c r="J18" s="78">
        <v>4599.4569250000004</v>
      </c>
    </row>
    <row r="19" spans="1:10" ht="15" customHeight="1" x14ac:dyDescent="0.2">
      <c r="A19" s="455" t="s">
        <v>117</v>
      </c>
      <c r="B19" s="456">
        <v>39115</v>
      </c>
      <c r="C19" s="456">
        <v>39535</v>
      </c>
      <c r="D19" s="456">
        <f>D20+D21</f>
        <v>42951.922419999995</v>
      </c>
      <c r="E19" s="456">
        <v>40135</v>
      </c>
      <c r="F19" s="456">
        <v>39153</v>
      </c>
      <c r="G19" s="456">
        <v>38401</v>
      </c>
      <c r="H19" s="456">
        <v>38710</v>
      </c>
      <c r="I19" s="464">
        <v>40359</v>
      </c>
      <c r="J19" s="470">
        <f>J20+J21</f>
        <v>41708.781262999997</v>
      </c>
    </row>
    <row r="20" spans="1:10" ht="15" customHeight="1" x14ac:dyDescent="0.2">
      <c r="A20" s="71" t="s">
        <v>118</v>
      </c>
      <c r="B20" s="194">
        <v>35711</v>
      </c>
      <c r="C20" s="194">
        <v>35951</v>
      </c>
      <c r="D20" s="194">
        <v>39226.710319999998</v>
      </c>
      <c r="E20" s="194">
        <v>35119</v>
      </c>
      <c r="F20" s="194">
        <v>34693</v>
      </c>
      <c r="G20" s="194">
        <v>34526</v>
      </c>
      <c r="H20" s="194">
        <v>34937</v>
      </c>
      <c r="I20" s="197">
        <v>35730</v>
      </c>
      <c r="J20" s="78">
        <v>36784.73504</v>
      </c>
    </row>
    <row r="21" spans="1:10" ht="15" customHeight="1" x14ac:dyDescent="0.2">
      <c r="A21" s="71" t="s">
        <v>119</v>
      </c>
      <c r="B21" s="194">
        <v>3404</v>
      </c>
      <c r="C21" s="194">
        <v>3584</v>
      </c>
      <c r="D21" s="194">
        <v>3725.2121000000002</v>
      </c>
      <c r="E21" s="194">
        <v>5016</v>
      </c>
      <c r="F21" s="194">
        <v>4460</v>
      </c>
      <c r="G21" s="194">
        <v>3876</v>
      </c>
      <c r="H21" s="194">
        <v>3774</v>
      </c>
      <c r="I21" s="197">
        <v>4628</v>
      </c>
      <c r="J21" s="78">
        <v>4924.0462230000003</v>
      </c>
    </row>
    <row r="22" spans="1:10" ht="15" customHeight="1" x14ac:dyDescent="0.2">
      <c r="A22" s="455" t="s">
        <v>27</v>
      </c>
      <c r="B22" s="456">
        <v>7957</v>
      </c>
      <c r="C22" s="456">
        <v>8302</v>
      </c>
      <c r="D22" s="456">
        <f>D23+D24+D25+D26</f>
        <v>8528.7921145</v>
      </c>
      <c r="E22" s="456">
        <v>8626</v>
      </c>
      <c r="F22" s="456">
        <v>7525</v>
      </c>
      <c r="G22" s="456">
        <v>6612</v>
      </c>
      <c r="H22" s="456">
        <v>7039</v>
      </c>
      <c r="I22" s="464">
        <v>7332</v>
      </c>
      <c r="J22" s="470">
        <f>J23+J24+J25+J26</f>
        <v>7429.4847890000001</v>
      </c>
    </row>
    <row r="23" spans="1:10" ht="15" customHeight="1" x14ac:dyDescent="0.2">
      <c r="A23" s="71" t="s">
        <v>120</v>
      </c>
      <c r="B23" s="9">
        <v>483</v>
      </c>
      <c r="C23" s="9">
        <v>492</v>
      </c>
      <c r="D23" s="29">
        <v>620.005</v>
      </c>
      <c r="E23" s="9">
        <v>624</v>
      </c>
      <c r="F23" s="9">
        <v>629</v>
      </c>
      <c r="G23" s="9">
        <v>644</v>
      </c>
      <c r="H23" s="9">
        <v>673</v>
      </c>
      <c r="I23" s="71">
        <v>677</v>
      </c>
      <c r="J23" s="78">
        <v>672.56947100000002</v>
      </c>
    </row>
    <row r="24" spans="1:10" ht="15" customHeight="1" x14ac:dyDescent="0.2">
      <c r="A24" s="71" t="s">
        <v>89</v>
      </c>
      <c r="B24" s="9">
        <v>481</v>
      </c>
      <c r="C24" s="9">
        <v>501</v>
      </c>
      <c r="D24" s="29">
        <v>520.69349350000005</v>
      </c>
      <c r="E24" s="9">
        <v>551</v>
      </c>
      <c r="F24" s="9">
        <v>276</v>
      </c>
      <c r="G24" s="9">
        <v>276</v>
      </c>
      <c r="H24" s="9">
        <v>268</v>
      </c>
      <c r="I24" s="71">
        <v>29</v>
      </c>
      <c r="J24" s="78">
        <v>31.7</v>
      </c>
    </row>
    <row r="25" spans="1:10" ht="15" customHeight="1" x14ac:dyDescent="0.2">
      <c r="A25" s="71" t="s">
        <v>90</v>
      </c>
      <c r="B25" s="194">
        <v>1354</v>
      </c>
      <c r="C25" s="194">
        <v>1336</v>
      </c>
      <c r="D25" s="29">
        <v>1359.04333</v>
      </c>
      <c r="E25" s="194">
        <v>1418</v>
      </c>
      <c r="F25" s="194">
        <v>1433</v>
      </c>
      <c r="G25" s="194">
        <v>1401</v>
      </c>
      <c r="H25" s="194">
        <v>1477</v>
      </c>
      <c r="I25" s="197">
        <v>1509</v>
      </c>
      <c r="J25" s="78">
        <v>1373.373141</v>
      </c>
    </row>
    <row r="26" spans="1:10" ht="15" customHeight="1" x14ac:dyDescent="0.2">
      <c r="A26" s="71" t="s">
        <v>121</v>
      </c>
      <c r="B26" s="194">
        <v>5640</v>
      </c>
      <c r="C26" s="194">
        <v>5973</v>
      </c>
      <c r="D26" s="29">
        <v>6029.0502909999996</v>
      </c>
      <c r="E26" s="194">
        <v>6033</v>
      </c>
      <c r="F26" s="194">
        <v>5187</v>
      </c>
      <c r="G26" s="194">
        <v>4292</v>
      </c>
      <c r="H26" s="194">
        <v>4621</v>
      </c>
      <c r="I26" s="197">
        <v>5118</v>
      </c>
      <c r="J26" s="78">
        <v>5351.8421770000004</v>
      </c>
    </row>
    <row r="27" spans="1:10" ht="15" customHeight="1" x14ac:dyDescent="0.2">
      <c r="A27" s="455" t="s">
        <v>91</v>
      </c>
      <c r="B27" s="456">
        <v>6748</v>
      </c>
      <c r="C27" s="456">
        <v>6943</v>
      </c>
      <c r="D27" s="456">
        <v>6772.1189999999997</v>
      </c>
      <c r="E27" s="456">
        <v>7100</v>
      </c>
      <c r="F27" s="456">
        <v>7048</v>
      </c>
      <c r="G27" s="456">
        <v>6490</v>
      </c>
      <c r="H27" s="456">
        <v>6486</v>
      </c>
      <c r="I27" s="464">
        <v>6371</v>
      </c>
      <c r="J27" s="470">
        <v>6763.1049999999996</v>
      </c>
    </row>
    <row r="28" spans="1:10" ht="15" customHeight="1" x14ac:dyDescent="0.2">
      <c r="A28" s="455" t="s">
        <v>96</v>
      </c>
      <c r="B28" s="465">
        <v>599</v>
      </c>
      <c r="C28" s="465">
        <v>600</v>
      </c>
      <c r="D28" s="466">
        <v>599.04899999999998</v>
      </c>
      <c r="E28" s="465">
        <v>596</v>
      </c>
      <c r="F28" s="465">
        <v>595</v>
      </c>
      <c r="G28" s="465">
        <v>422</v>
      </c>
      <c r="H28" s="465">
        <v>662</v>
      </c>
      <c r="I28" s="455">
        <v>704</v>
      </c>
      <c r="J28" s="470">
        <v>701.18692069999997</v>
      </c>
    </row>
    <row r="29" spans="1:10" ht="15" customHeight="1" x14ac:dyDescent="0.2">
      <c r="A29" s="459" t="s">
        <v>122</v>
      </c>
      <c r="B29" s="460">
        <v>231889</v>
      </c>
      <c r="C29" s="460">
        <v>234337</v>
      </c>
      <c r="D29" s="460">
        <f>D4+D9+D12+D15+D19+D22+D27+D28</f>
        <v>237927.27992449998</v>
      </c>
      <c r="E29" s="460">
        <v>238354</v>
      </c>
      <c r="F29" s="460">
        <v>234602</v>
      </c>
      <c r="G29" s="460">
        <v>234460</v>
      </c>
      <c r="H29" s="460">
        <v>237700</v>
      </c>
      <c r="I29" s="468">
        <v>252169</v>
      </c>
      <c r="J29" s="471">
        <f>J4+J9+J12+J15+J19+J22+J27+J28</f>
        <v>283913.31158770004</v>
      </c>
    </row>
    <row r="30" spans="1:10" ht="15" customHeight="1" x14ac:dyDescent="0.2">
      <c r="A30" s="410"/>
      <c r="B30" s="410"/>
      <c r="C30" s="410"/>
      <c r="D30" s="410"/>
      <c r="E30" s="410"/>
      <c r="F30" s="410"/>
      <c r="G30" s="410"/>
      <c r="H30" s="410"/>
      <c r="I30" s="410"/>
      <c r="J30" s="450" t="s">
        <v>385</v>
      </c>
    </row>
  </sheetData>
  <mergeCells count="1">
    <mergeCell ref="A1:I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Normal="100" workbookViewId="0">
      <selection activeCell="D32" sqref="D32"/>
    </sheetView>
  </sheetViews>
  <sheetFormatPr defaultRowHeight="11.25" x14ac:dyDescent="0.2"/>
  <cols>
    <col min="1" max="1" width="33" style="1" customWidth="1"/>
    <col min="2" max="10" width="6.7109375" style="1" customWidth="1"/>
    <col min="11" max="16384" width="9.140625" style="1"/>
  </cols>
  <sheetData>
    <row r="1" spans="1:12" ht="15" customHeight="1" x14ac:dyDescent="0.25">
      <c r="A1" s="483" t="s">
        <v>365</v>
      </c>
      <c r="B1" s="483"/>
      <c r="C1" s="483"/>
      <c r="D1" s="483"/>
      <c r="E1" s="483"/>
      <c r="F1" s="483"/>
      <c r="G1" s="483"/>
      <c r="H1" s="483"/>
      <c r="I1" s="503"/>
    </row>
    <row r="2" spans="1:12" ht="15" customHeight="1" x14ac:dyDescent="0.2">
      <c r="A2" s="184" t="s">
        <v>228</v>
      </c>
    </row>
    <row r="3" spans="1:12" ht="15" customHeight="1" thickBot="1" x14ac:dyDescent="0.25">
      <c r="A3" s="451" t="s">
        <v>97</v>
      </c>
      <c r="B3" s="452">
        <v>2010</v>
      </c>
      <c r="C3" s="452">
        <v>2011</v>
      </c>
      <c r="D3" s="452">
        <v>2012</v>
      </c>
      <c r="E3" s="452">
        <v>2013</v>
      </c>
      <c r="F3" s="452">
        <v>2014</v>
      </c>
      <c r="G3" s="452">
        <v>2015</v>
      </c>
      <c r="H3" s="452">
        <v>2016</v>
      </c>
      <c r="I3" s="462">
        <v>2017</v>
      </c>
      <c r="J3" s="453">
        <v>2018</v>
      </c>
    </row>
    <row r="4" spans="1:12" ht="15" customHeight="1" x14ac:dyDescent="0.2">
      <c r="A4" s="455" t="s">
        <v>55</v>
      </c>
      <c r="B4" s="456">
        <v>123200</v>
      </c>
      <c r="C4" s="456">
        <v>123492</v>
      </c>
      <c r="D4" s="456">
        <f>D5+D6+D7</f>
        <v>123682.375872</v>
      </c>
      <c r="E4" s="456">
        <v>126869</v>
      </c>
      <c r="F4" s="456">
        <v>129304</v>
      </c>
      <c r="G4" s="456">
        <v>130068</v>
      </c>
      <c r="H4" s="456">
        <v>132216</v>
      </c>
      <c r="I4" s="472">
        <v>140477</v>
      </c>
      <c r="J4" s="464">
        <f>J5+J6+J7</f>
        <v>163841.10278400002</v>
      </c>
    </row>
    <row r="5" spans="1:12" ht="15" customHeight="1" x14ac:dyDescent="0.2">
      <c r="A5" s="71" t="s">
        <v>98</v>
      </c>
      <c r="B5" s="194">
        <v>108414</v>
      </c>
      <c r="C5" s="194">
        <v>110479</v>
      </c>
      <c r="D5" s="194">
        <v>110143.56630000001</v>
      </c>
      <c r="E5" s="194">
        <v>112842</v>
      </c>
      <c r="F5" s="194">
        <v>114864</v>
      </c>
      <c r="G5" s="194">
        <v>119123</v>
      </c>
      <c r="H5" s="194">
        <v>119664</v>
      </c>
      <c r="I5" s="194">
        <v>127970</v>
      </c>
      <c r="J5" s="197">
        <v>149409.16450000001</v>
      </c>
    </row>
    <row r="6" spans="1:12" ht="15" customHeight="1" x14ac:dyDescent="0.2">
      <c r="A6" s="71" t="s">
        <v>123</v>
      </c>
      <c r="B6" s="194">
        <v>8757</v>
      </c>
      <c r="C6" s="194">
        <v>6812</v>
      </c>
      <c r="D6" s="194">
        <v>8615.3994999999995</v>
      </c>
      <c r="E6" s="194">
        <v>8518</v>
      </c>
      <c r="F6" s="194">
        <v>8770</v>
      </c>
      <c r="G6" s="194">
        <v>4825</v>
      </c>
      <c r="H6" s="194">
        <v>5550</v>
      </c>
      <c r="I6" s="197">
        <v>5450</v>
      </c>
      <c r="J6" s="195">
        <v>5952.4055850000004</v>
      </c>
      <c r="L6" s="71"/>
    </row>
    <row r="7" spans="1:12" ht="15" customHeight="1" x14ac:dyDescent="0.2">
      <c r="A7" s="71" t="s">
        <v>99</v>
      </c>
      <c r="B7" s="194">
        <v>6029</v>
      </c>
      <c r="C7" s="194">
        <v>6201</v>
      </c>
      <c r="D7" s="194">
        <v>4923.4100719999997</v>
      </c>
      <c r="E7" s="194">
        <v>5509</v>
      </c>
      <c r="F7" s="194">
        <v>5669</v>
      </c>
      <c r="G7" s="194">
        <v>6120</v>
      </c>
      <c r="H7" s="194">
        <v>7002</v>
      </c>
      <c r="I7" s="194">
        <v>7057</v>
      </c>
      <c r="J7" s="197">
        <v>8479.5326989999994</v>
      </c>
    </row>
    <row r="8" spans="1:12" ht="15" customHeight="1" x14ac:dyDescent="0.2">
      <c r="A8" s="455" t="s">
        <v>59</v>
      </c>
      <c r="B8" s="456">
        <v>2654</v>
      </c>
      <c r="C8" s="456">
        <v>2509</v>
      </c>
      <c r="D8" s="456">
        <f>D9+D10</f>
        <v>2543.6353939999999</v>
      </c>
      <c r="E8" s="456">
        <v>2466</v>
      </c>
      <c r="F8" s="456">
        <v>1982</v>
      </c>
      <c r="G8" s="456">
        <v>2500</v>
      </c>
      <c r="H8" s="456">
        <v>2226</v>
      </c>
      <c r="I8" s="464">
        <v>2042</v>
      </c>
      <c r="J8" s="457">
        <f>J9+J10</f>
        <v>2134.3459749999997</v>
      </c>
    </row>
    <row r="9" spans="1:12" ht="15" customHeight="1" x14ac:dyDescent="0.2">
      <c r="A9" s="44" t="s">
        <v>100</v>
      </c>
      <c r="B9" s="194">
        <v>1424</v>
      </c>
      <c r="C9" s="194">
        <v>1410</v>
      </c>
      <c r="D9" s="194">
        <v>1369.821909</v>
      </c>
      <c r="E9" s="194">
        <v>1382</v>
      </c>
      <c r="F9" s="9">
        <v>993</v>
      </c>
      <c r="G9" s="194">
        <v>1577</v>
      </c>
      <c r="H9" s="194">
        <v>1633</v>
      </c>
      <c r="I9" s="71">
        <v>2032</v>
      </c>
      <c r="J9" s="195">
        <v>2126.1485349999998</v>
      </c>
    </row>
    <row r="10" spans="1:12" ht="24" customHeight="1" x14ac:dyDescent="0.2">
      <c r="A10" s="44" t="s">
        <v>124</v>
      </c>
      <c r="B10" s="194">
        <v>1230</v>
      </c>
      <c r="C10" s="194">
        <v>1100</v>
      </c>
      <c r="D10" s="194">
        <v>1173.8134849999999</v>
      </c>
      <c r="E10" s="194">
        <v>1084</v>
      </c>
      <c r="F10" s="9">
        <v>989</v>
      </c>
      <c r="G10" s="9">
        <v>924</v>
      </c>
      <c r="H10" s="9">
        <v>593</v>
      </c>
      <c r="I10" s="71">
        <v>10</v>
      </c>
      <c r="J10" s="195">
        <v>8.1974400000000003</v>
      </c>
    </row>
    <row r="11" spans="1:12" ht="15" customHeight="1" x14ac:dyDescent="0.2">
      <c r="A11" s="455" t="s">
        <v>62</v>
      </c>
      <c r="B11" s="456">
        <v>53070</v>
      </c>
      <c r="C11" s="456">
        <v>56017</v>
      </c>
      <c r="D11" s="456">
        <f>D12+D13+D14+D15+D16</f>
        <v>55492.748159000002</v>
      </c>
      <c r="E11" s="456">
        <v>57602</v>
      </c>
      <c r="F11" s="456">
        <v>56348</v>
      </c>
      <c r="G11" s="456">
        <v>56097</v>
      </c>
      <c r="H11" s="456">
        <v>56894</v>
      </c>
      <c r="I11" s="464">
        <v>60227</v>
      </c>
      <c r="J11" s="457">
        <f>J12+J13+J14+J15+J16</f>
        <v>67192.631018999993</v>
      </c>
    </row>
    <row r="12" spans="1:12" ht="15" customHeight="1" x14ac:dyDescent="0.2">
      <c r="A12" s="71" t="s">
        <v>125</v>
      </c>
      <c r="B12" s="194">
        <v>32327</v>
      </c>
      <c r="C12" s="194">
        <v>33263</v>
      </c>
      <c r="D12" s="194">
        <v>32661.581419999999</v>
      </c>
      <c r="E12" s="194">
        <v>34016</v>
      </c>
      <c r="F12" s="194">
        <v>32919</v>
      </c>
      <c r="G12" s="194">
        <v>34551</v>
      </c>
      <c r="H12" s="194">
        <v>35514</v>
      </c>
      <c r="I12" s="197">
        <v>37044</v>
      </c>
      <c r="J12" s="195">
        <v>42072.325380000002</v>
      </c>
    </row>
    <row r="13" spans="1:12" ht="15" customHeight="1" x14ac:dyDescent="0.2">
      <c r="A13" s="71" t="s">
        <v>126</v>
      </c>
      <c r="B13" s="194">
        <v>9552</v>
      </c>
      <c r="C13" s="194">
        <v>9428</v>
      </c>
      <c r="D13" s="194">
        <v>9337.2473310000005</v>
      </c>
      <c r="E13" s="194">
        <v>9338</v>
      </c>
      <c r="F13" s="194">
        <v>9008</v>
      </c>
      <c r="G13" s="194">
        <v>8255</v>
      </c>
      <c r="H13" s="194">
        <v>8393</v>
      </c>
      <c r="I13" s="197">
        <v>9288</v>
      </c>
      <c r="J13" s="195">
        <v>9592.002058</v>
      </c>
    </row>
    <row r="14" spans="1:12" ht="15" customHeight="1" x14ac:dyDescent="0.2">
      <c r="A14" s="44" t="s">
        <v>127</v>
      </c>
      <c r="B14" s="194">
        <v>2157</v>
      </c>
      <c r="C14" s="194">
        <v>2501</v>
      </c>
      <c r="D14" s="194">
        <v>2446.1307820000002</v>
      </c>
      <c r="E14" s="194">
        <v>2548</v>
      </c>
      <c r="F14" s="194">
        <v>2527</v>
      </c>
      <c r="G14" s="194">
        <v>1951</v>
      </c>
      <c r="H14" s="194">
        <v>1447</v>
      </c>
      <c r="I14" s="197">
        <v>2930</v>
      </c>
      <c r="J14" s="195">
        <v>3554.6353640000002</v>
      </c>
    </row>
    <row r="15" spans="1:12" ht="15" customHeight="1" x14ac:dyDescent="0.2">
      <c r="A15" s="71" t="s">
        <v>128</v>
      </c>
      <c r="B15" s="194">
        <v>7578</v>
      </c>
      <c r="C15" s="194">
        <v>9437</v>
      </c>
      <c r="D15" s="194">
        <v>9651.1585940000004</v>
      </c>
      <c r="E15" s="194">
        <v>10273</v>
      </c>
      <c r="F15" s="194">
        <v>10403</v>
      </c>
      <c r="G15" s="194">
        <v>9810</v>
      </c>
      <c r="H15" s="194">
        <v>9755</v>
      </c>
      <c r="I15" s="194">
        <v>9042</v>
      </c>
      <c r="J15" s="197">
        <v>10008.35773</v>
      </c>
    </row>
    <row r="16" spans="1:12" ht="15" customHeight="1" x14ac:dyDescent="0.2">
      <c r="A16" s="71" t="s">
        <v>129</v>
      </c>
      <c r="B16" s="194">
        <v>1456</v>
      </c>
      <c r="C16" s="194">
        <v>1388</v>
      </c>
      <c r="D16" s="194">
        <v>1396.630032</v>
      </c>
      <c r="E16" s="194">
        <v>1427</v>
      </c>
      <c r="F16" s="194">
        <v>1492</v>
      </c>
      <c r="G16" s="194">
        <v>1530</v>
      </c>
      <c r="H16" s="194">
        <v>1784</v>
      </c>
      <c r="I16" s="197">
        <v>1922</v>
      </c>
      <c r="J16" s="195">
        <v>1965.310487</v>
      </c>
    </row>
    <row r="17" spans="1:10" ht="15" customHeight="1" x14ac:dyDescent="0.2">
      <c r="A17" s="455" t="s">
        <v>68</v>
      </c>
      <c r="B17" s="456">
        <v>7691</v>
      </c>
      <c r="C17" s="456">
        <v>7443</v>
      </c>
      <c r="D17" s="456">
        <f>D18+D19</f>
        <v>7738.6840149999998</v>
      </c>
      <c r="E17" s="456">
        <v>7357</v>
      </c>
      <c r="F17" s="456">
        <v>7604</v>
      </c>
      <c r="G17" s="456">
        <v>8246</v>
      </c>
      <c r="H17" s="456">
        <v>8797</v>
      </c>
      <c r="I17" s="464">
        <v>10822</v>
      </c>
      <c r="J17" s="457">
        <f>J18+J19</f>
        <v>11782.537135999999</v>
      </c>
    </row>
    <row r="18" spans="1:10" ht="15" customHeight="1" x14ac:dyDescent="0.2">
      <c r="A18" s="44" t="s">
        <v>130</v>
      </c>
      <c r="B18" s="194">
        <v>3245</v>
      </c>
      <c r="C18" s="194">
        <v>3214</v>
      </c>
      <c r="D18" s="194">
        <v>3096.3451169999998</v>
      </c>
      <c r="E18" s="194">
        <v>2744</v>
      </c>
      <c r="F18" s="194">
        <v>2922</v>
      </c>
      <c r="G18" s="194">
        <v>3379</v>
      </c>
      <c r="H18" s="194">
        <v>3468</v>
      </c>
      <c r="I18" s="197">
        <v>3878</v>
      </c>
      <c r="J18" s="195">
        <v>4021.7458609999999</v>
      </c>
    </row>
    <row r="19" spans="1:10" ht="15" customHeight="1" x14ac:dyDescent="0.2">
      <c r="A19" s="71" t="s">
        <v>131</v>
      </c>
      <c r="B19" s="194">
        <v>4446</v>
      </c>
      <c r="C19" s="194">
        <v>4229</v>
      </c>
      <c r="D19" s="194">
        <v>4642.338898</v>
      </c>
      <c r="E19" s="194">
        <v>4613</v>
      </c>
      <c r="F19" s="194">
        <v>4682</v>
      </c>
      <c r="G19" s="194">
        <v>4867</v>
      </c>
      <c r="H19" s="194">
        <v>5329</v>
      </c>
      <c r="I19" s="197">
        <v>6943</v>
      </c>
      <c r="J19" s="195">
        <v>7760.7912749999996</v>
      </c>
    </row>
    <row r="20" spans="1:10" ht="15" customHeight="1" x14ac:dyDescent="0.2">
      <c r="A20" s="455" t="s">
        <v>132</v>
      </c>
      <c r="B20" s="456">
        <v>33394</v>
      </c>
      <c r="C20" s="456">
        <v>34299</v>
      </c>
      <c r="D20" s="456">
        <f>D21+D22</f>
        <v>35704.458321000006</v>
      </c>
      <c r="E20" s="456">
        <v>32771</v>
      </c>
      <c r="F20" s="456">
        <v>27433</v>
      </c>
      <c r="G20" s="456">
        <v>26886</v>
      </c>
      <c r="H20" s="456">
        <v>27604</v>
      </c>
      <c r="I20" s="464">
        <v>28187</v>
      </c>
      <c r="J20" s="457">
        <f>J21+J22</f>
        <v>29447.041485000002</v>
      </c>
    </row>
    <row r="21" spans="1:10" ht="15" customHeight="1" x14ac:dyDescent="0.2">
      <c r="A21" s="71" t="s">
        <v>133</v>
      </c>
      <c r="B21" s="194">
        <v>30089</v>
      </c>
      <c r="C21" s="194">
        <v>31846</v>
      </c>
      <c r="D21" s="194">
        <v>33305.140290000003</v>
      </c>
      <c r="E21" s="194">
        <v>29156</v>
      </c>
      <c r="F21" s="194">
        <v>24895</v>
      </c>
      <c r="G21" s="194">
        <v>25149</v>
      </c>
      <c r="H21" s="194">
        <v>25297</v>
      </c>
      <c r="I21" s="197">
        <v>25948</v>
      </c>
      <c r="J21" s="195">
        <v>27070.522730000001</v>
      </c>
    </row>
    <row r="22" spans="1:10" ht="24" customHeight="1" x14ac:dyDescent="0.2">
      <c r="A22" s="44" t="s">
        <v>386</v>
      </c>
      <c r="B22" s="194">
        <v>3305</v>
      </c>
      <c r="C22" s="194">
        <v>2453</v>
      </c>
      <c r="D22" s="194">
        <v>2399.3180309999998</v>
      </c>
      <c r="E22" s="194">
        <v>3615</v>
      </c>
      <c r="F22" s="194">
        <v>2538</v>
      </c>
      <c r="G22" s="194">
        <v>1736</v>
      </c>
      <c r="H22" s="194">
        <v>2307</v>
      </c>
      <c r="I22" s="197">
        <v>2240</v>
      </c>
      <c r="J22" s="195">
        <v>2376.5187550000001</v>
      </c>
    </row>
    <row r="23" spans="1:10" ht="15" customHeight="1" x14ac:dyDescent="0.2">
      <c r="A23" s="455" t="s">
        <v>75</v>
      </c>
      <c r="B23" s="465">
        <v>572</v>
      </c>
      <c r="C23" s="465">
        <v>492</v>
      </c>
      <c r="D23" s="466">
        <v>434.65285139999997</v>
      </c>
      <c r="E23" s="465">
        <v>476</v>
      </c>
      <c r="F23" s="465">
        <v>447</v>
      </c>
      <c r="G23" s="465">
        <v>422</v>
      </c>
      <c r="H23" s="465">
        <v>422</v>
      </c>
      <c r="I23" s="465">
        <v>404</v>
      </c>
      <c r="J23" s="464">
        <v>425.88287869999999</v>
      </c>
    </row>
    <row r="24" spans="1:10" ht="15" customHeight="1" x14ac:dyDescent="0.2">
      <c r="A24" s="455" t="s">
        <v>134</v>
      </c>
      <c r="B24" s="456">
        <v>6749</v>
      </c>
      <c r="C24" s="456">
        <v>6944</v>
      </c>
      <c r="D24" s="456">
        <v>6772.8104679999997</v>
      </c>
      <c r="E24" s="456">
        <v>7100</v>
      </c>
      <c r="F24" s="456">
        <v>7048</v>
      </c>
      <c r="G24" s="456">
        <v>6490</v>
      </c>
      <c r="H24" s="456">
        <v>6486</v>
      </c>
      <c r="I24" s="456">
        <v>6371</v>
      </c>
      <c r="J24" s="464">
        <v>6763.1049999999996</v>
      </c>
    </row>
    <row r="25" spans="1:10" ht="15" customHeight="1" x14ac:dyDescent="0.2">
      <c r="A25" s="463" t="s">
        <v>106</v>
      </c>
      <c r="B25" s="456">
        <v>4559</v>
      </c>
      <c r="C25" s="456">
        <v>3140</v>
      </c>
      <c r="D25" s="456">
        <v>5557.914839</v>
      </c>
      <c r="E25" s="456">
        <v>3712</v>
      </c>
      <c r="F25" s="456">
        <v>4436</v>
      </c>
      <c r="G25" s="456">
        <v>3751</v>
      </c>
      <c r="H25" s="456">
        <v>3057</v>
      </c>
      <c r="I25" s="464">
        <v>3639</v>
      </c>
      <c r="J25" s="457">
        <v>2326.6632880000002</v>
      </c>
    </row>
    <row r="26" spans="1:10" ht="15" customHeight="1" x14ac:dyDescent="0.2">
      <c r="A26" s="459" t="s">
        <v>122</v>
      </c>
      <c r="B26" s="460">
        <v>231889</v>
      </c>
      <c r="C26" s="460">
        <v>234337</v>
      </c>
      <c r="D26" s="460">
        <f>D4+D8+D11+D17+D20+D23+D24+D25</f>
        <v>237927.27991940003</v>
      </c>
      <c r="E26" s="460">
        <v>238354</v>
      </c>
      <c r="F26" s="460">
        <v>234602</v>
      </c>
      <c r="G26" s="460">
        <v>234460</v>
      </c>
      <c r="H26" s="460">
        <v>237700</v>
      </c>
      <c r="I26" s="468">
        <v>252169</v>
      </c>
      <c r="J26" s="461">
        <f>J4+J8+J11+J17+J20+J23+J24+J25</f>
        <v>283913.30956569995</v>
      </c>
    </row>
    <row r="27" spans="1:10" ht="15" customHeight="1" x14ac:dyDescent="0.2">
      <c r="A27" s="56" t="s">
        <v>52</v>
      </c>
      <c r="I27" s="383" t="s">
        <v>385</v>
      </c>
    </row>
    <row r="28" spans="1:10" ht="15" customHeight="1" x14ac:dyDescent="0.25">
      <c r="A28" s="504"/>
      <c r="B28" s="504"/>
      <c r="C28" s="504"/>
      <c r="D28" s="504"/>
      <c r="E28" s="504"/>
      <c r="F28" s="504"/>
      <c r="G28" s="504"/>
      <c r="H28" s="504"/>
      <c r="I28" s="495"/>
    </row>
    <row r="29" spans="1:10" ht="15" customHeight="1" x14ac:dyDescent="0.2"/>
  </sheetData>
  <mergeCells count="2">
    <mergeCell ref="A1:I1"/>
    <mergeCell ref="A28:I28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workbookViewId="0">
      <selection activeCell="A2" sqref="A2"/>
    </sheetView>
  </sheetViews>
  <sheetFormatPr defaultRowHeight="11.25" x14ac:dyDescent="0.2"/>
  <cols>
    <col min="1" max="1" width="28.5703125" style="1" customWidth="1"/>
    <col min="2" max="10" width="6.42578125" style="1" customWidth="1"/>
    <col min="11" max="16384" width="9.140625" style="1"/>
  </cols>
  <sheetData>
    <row r="1" spans="1:13" ht="15" customHeight="1" x14ac:dyDescent="0.2">
      <c r="A1" s="493" t="s">
        <v>307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</row>
    <row r="2" spans="1:13" ht="15.75" customHeight="1" x14ac:dyDescent="0.2">
      <c r="A2" s="184" t="s">
        <v>228</v>
      </c>
      <c r="J2" s="76"/>
    </row>
    <row r="3" spans="1:13" ht="15" customHeight="1" thickBot="1" x14ac:dyDescent="0.25">
      <c r="A3" s="79" t="s">
        <v>135</v>
      </c>
      <c r="B3" s="80">
        <v>2010</v>
      </c>
      <c r="C3" s="80">
        <v>2011</v>
      </c>
      <c r="D3" s="81">
        <v>2012</v>
      </c>
      <c r="E3" s="80">
        <v>2013</v>
      </c>
      <c r="F3" s="80">
        <v>2014</v>
      </c>
      <c r="G3" s="80">
        <v>2015</v>
      </c>
      <c r="H3" s="80">
        <v>2016</v>
      </c>
      <c r="I3" s="82">
        <v>2017</v>
      </c>
      <c r="J3" s="381">
        <v>2018</v>
      </c>
      <c r="K3" s="83"/>
      <c r="L3" s="83"/>
      <c r="M3" s="83"/>
    </row>
    <row r="4" spans="1:13" ht="15" customHeight="1" x14ac:dyDescent="0.2">
      <c r="A4" s="507" t="s">
        <v>341</v>
      </c>
      <c r="B4" s="507"/>
      <c r="C4" s="507"/>
      <c r="D4" s="507"/>
      <c r="E4" s="507"/>
      <c r="F4" s="507"/>
      <c r="G4" s="507"/>
      <c r="H4" s="507"/>
      <c r="I4" s="507"/>
      <c r="J4" s="507"/>
      <c r="K4" s="83"/>
      <c r="L4" s="83"/>
      <c r="M4" s="83"/>
    </row>
    <row r="5" spans="1:13" ht="15" customHeight="1" x14ac:dyDescent="0.2">
      <c r="A5" s="44" t="s">
        <v>136</v>
      </c>
      <c r="B5" s="61">
        <v>2384</v>
      </c>
      <c r="C5" s="61">
        <v>3223</v>
      </c>
      <c r="D5" s="33">
        <v>2804</v>
      </c>
      <c r="E5" s="61">
        <v>2891</v>
      </c>
      <c r="F5" s="61">
        <v>3239</v>
      </c>
      <c r="G5" s="61">
        <v>3376</v>
      </c>
      <c r="H5" s="61">
        <v>3528</v>
      </c>
      <c r="I5" s="63">
        <v>4333</v>
      </c>
      <c r="J5" s="87">
        <v>3944.3596870000001</v>
      </c>
      <c r="K5" s="83"/>
      <c r="L5" s="83"/>
      <c r="M5" s="83"/>
    </row>
    <row r="6" spans="1:13" ht="15" customHeight="1" x14ac:dyDescent="0.2">
      <c r="A6" s="44" t="s">
        <v>137</v>
      </c>
      <c r="B6" s="61">
        <v>19217</v>
      </c>
      <c r="C6" s="61">
        <v>19666</v>
      </c>
      <c r="D6" s="33">
        <v>16080</v>
      </c>
      <c r="E6" s="61">
        <v>19092</v>
      </c>
      <c r="F6" s="61">
        <v>22437</v>
      </c>
      <c r="G6" s="61">
        <v>23682</v>
      </c>
      <c r="H6" s="61">
        <v>23618</v>
      </c>
      <c r="I6" s="61">
        <v>26295</v>
      </c>
      <c r="J6" s="63">
        <v>27435.118030000001</v>
      </c>
      <c r="K6" s="83"/>
      <c r="L6" s="83"/>
      <c r="M6" s="83"/>
    </row>
    <row r="7" spans="1:13" ht="15" customHeight="1" x14ac:dyDescent="0.2">
      <c r="A7" s="44" t="s">
        <v>138</v>
      </c>
      <c r="B7" s="61">
        <v>2359</v>
      </c>
      <c r="C7" s="61">
        <v>2469</v>
      </c>
      <c r="D7" s="33">
        <v>1987</v>
      </c>
      <c r="E7" s="61">
        <v>2502</v>
      </c>
      <c r="F7" s="61">
        <v>2993</v>
      </c>
      <c r="G7" s="61">
        <v>3198</v>
      </c>
      <c r="H7" s="61">
        <v>2998</v>
      </c>
      <c r="I7" s="61">
        <v>3748</v>
      </c>
      <c r="J7" s="84">
        <v>3821.551993</v>
      </c>
      <c r="K7" s="83"/>
      <c r="L7" s="83"/>
      <c r="M7" s="83"/>
    </row>
    <row r="8" spans="1:13" ht="15" customHeight="1" x14ac:dyDescent="0.2">
      <c r="A8" s="44" t="s">
        <v>139</v>
      </c>
      <c r="B8" s="61">
        <v>5690</v>
      </c>
      <c r="C8" s="61">
        <v>5719</v>
      </c>
      <c r="D8" s="33">
        <v>5889</v>
      </c>
      <c r="E8" s="61">
        <v>6271</v>
      </c>
      <c r="F8" s="61">
        <v>6965</v>
      </c>
      <c r="G8" s="61">
        <v>7469</v>
      </c>
      <c r="H8" s="61">
        <v>7686</v>
      </c>
      <c r="I8" s="61">
        <v>8427</v>
      </c>
      <c r="J8" s="84">
        <v>8513.6103879999991</v>
      </c>
      <c r="K8" s="83"/>
      <c r="L8" s="83"/>
      <c r="M8" s="83"/>
    </row>
    <row r="9" spans="1:13" ht="15" customHeight="1" x14ac:dyDescent="0.2">
      <c r="A9" s="44" t="s">
        <v>140</v>
      </c>
      <c r="B9" s="61">
        <v>7783</v>
      </c>
      <c r="C9" s="61">
        <v>7888</v>
      </c>
      <c r="D9" s="33">
        <v>7661</v>
      </c>
      <c r="E9" s="61">
        <v>7737</v>
      </c>
      <c r="F9" s="61">
        <v>8744</v>
      </c>
      <c r="G9" s="61">
        <v>9268</v>
      </c>
      <c r="H9" s="61">
        <v>9567</v>
      </c>
      <c r="I9" s="61">
        <v>10307</v>
      </c>
      <c r="J9" s="84">
        <v>11077.00052</v>
      </c>
      <c r="K9" s="44"/>
      <c r="L9" s="83"/>
      <c r="M9" s="83"/>
    </row>
    <row r="10" spans="1:13" ht="15" customHeight="1" x14ac:dyDescent="0.2">
      <c r="A10" s="44" t="s">
        <v>141</v>
      </c>
      <c r="B10" s="61">
        <v>5832</v>
      </c>
      <c r="C10" s="61">
        <v>6303</v>
      </c>
      <c r="D10" s="33">
        <v>5876</v>
      </c>
      <c r="E10" s="61">
        <v>7010</v>
      </c>
      <c r="F10" s="61">
        <v>7975</v>
      </c>
      <c r="G10" s="61">
        <v>8463</v>
      </c>
      <c r="H10" s="61">
        <v>8190</v>
      </c>
      <c r="I10" s="61">
        <v>9949</v>
      </c>
      <c r="J10" s="84">
        <v>10197.2093</v>
      </c>
      <c r="K10" s="44"/>
      <c r="L10" s="83"/>
      <c r="M10" s="83"/>
    </row>
    <row r="11" spans="1:13" ht="15" customHeight="1" x14ac:dyDescent="0.2">
      <c r="A11" s="44" t="s">
        <v>142</v>
      </c>
      <c r="B11" s="61">
        <v>2816</v>
      </c>
      <c r="C11" s="61">
        <v>3187</v>
      </c>
      <c r="D11" s="33">
        <v>3155</v>
      </c>
      <c r="E11" s="61">
        <v>3374</v>
      </c>
      <c r="F11" s="61">
        <v>3863</v>
      </c>
      <c r="G11" s="61">
        <v>4159</v>
      </c>
      <c r="H11" s="61">
        <v>4282</v>
      </c>
      <c r="I11" s="61">
        <v>4773</v>
      </c>
      <c r="J11" s="84">
        <v>4904.5115089999999</v>
      </c>
      <c r="K11" s="83"/>
      <c r="L11" s="83"/>
      <c r="M11" s="44"/>
    </row>
    <row r="12" spans="1:13" ht="15" customHeight="1" x14ac:dyDescent="0.2">
      <c r="A12" s="44" t="s">
        <v>143</v>
      </c>
      <c r="B12" s="62">
        <v>940</v>
      </c>
      <c r="C12" s="61">
        <v>1021</v>
      </c>
      <c r="D12" s="33">
        <v>1101</v>
      </c>
      <c r="E12" s="61">
        <v>1157</v>
      </c>
      <c r="F12" s="61">
        <v>1284</v>
      </c>
      <c r="G12" s="61">
        <v>1418</v>
      </c>
      <c r="H12" s="61">
        <v>1417</v>
      </c>
      <c r="I12" s="61">
        <v>1539</v>
      </c>
      <c r="J12" s="84">
        <v>1604.2069509999999</v>
      </c>
      <c r="K12" s="83"/>
      <c r="L12" s="83"/>
      <c r="M12" s="44"/>
    </row>
    <row r="13" spans="1:13" ht="15" customHeight="1" x14ac:dyDescent="0.2">
      <c r="A13" s="44" t="s">
        <v>144</v>
      </c>
      <c r="B13" s="61">
        <v>26758</v>
      </c>
      <c r="C13" s="61">
        <v>26932</v>
      </c>
      <c r="D13" s="33">
        <v>21769</v>
      </c>
      <c r="E13" s="61">
        <v>21595</v>
      </c>
      <c r="F13" s="61">
        <v>26985</v>
      </c>
      <c r="G13" s="61">
        <v>27132</v>
      </c>
      <c r="H13" s="61">
        <v>25396</v>
      </c>
      <c r="I13" s="61">
        <v>28898</v>
      </c>
      <c r="J13" s="84">
        <v>28506.599289999998</v>
      </c>
      <c r="K13" s="83"/>
      <c r="L13" s="83"/>
      <c r="M13" s="83"/>
    </row>
    <row r="14" spans="1:13" ht="15" customHeight="1" x14ac:dyDescent="0.2">
      <c r="A14" s="44" t="s">
        <v>145</v>
      </c>
      <c r="B14" s="61">
        <v>8551</v>
      </c>
      <c r="C14" s="61">
        <v>8520</v>
      </c>
      <c r="D14" s="33">
        <v>7976</v>
      </c>
      <c r="E14" s="61">
        <v>8377</v>
      </c>
      <c r="F14" s="61">
        <v>8933</v>
      </c>
      <c r="G14" s="61">
        <v>9948</v>
      </c>
      <c r="H14" s="61">
        <v>9873</v>
      </c>
      <c r="I14" s="61">
        <v>10801</v>
      </c>
      <c r="J14" s="84">
        <v>11736.47884</v>
      </c>
      <c r="K14" s="83"/>
      <c r="L14" s="83"/>
      <c r="M14" s="83"/>
    </row>
    <row r="15" spans="1:13" ht="15" customHeight="1" x14ac:dyDescent="0.2">
      <c r="A15" s="44" t="s">
        <v>146</v>
      </c>
      <c r="B15" s="61">
        <v>13213</v>
      </c>
      <c r="C15" s="61">
        <v>14034</v>
      </c>
      <c r="D15" s="33">
        <v>13012</v>
      </c>
      <c r="E15" s="61">
        <v>13189</v>
      </c>
      <c r="F15" s="61">
        <v>14223</v>
      </c>
      <c r="G15" s="61">
        <v>14943</v>
      </c>
      <c r="H15" s="61">
        <v>14385</v>
      </c>
      <c r="I15" s="61">
        <v>16030</v>
      </c>
      <c r="J15" s="84">
        <v>16396.930090000002</v>
      </c>
      <c r="K15" s="83"/>
      <c r="L15" s="83"/>
      <c r="M15" s="83"/>
    </row>
    <row r="16" spans="1:13" ht="15" customHeight="1" x14ac:dyDescent="0.2">
      <c r="A16" s="44" t="s">
        <v>147</v>
      </c>
      <c r="B16" s="61">
        <v>2096</v>
      </c>
      <c r="C16" s="61">
        <v>2232</v>
      </c>
      <c r="D16" s="33">
        <v>2086</v>
      </c>
      <c r="E16" s="61">
        <v>2313</v>
      </c>
      <c r="F16" s="61">
        <v>2591</v>
      </c>
      <c r="G16" s="61">
        <v>2798</v>
      </c>
      <c r="H16" s="61">
        <v>2752</v>
      </c>
      <c r="I16" s="61">
        <v>3174</v>
      </c>
      <c r="J16" s="84">
        <v>3282.342161</v>
      </c>
      <c r="K16" s="83"/>
      <c r="L16" s="83"/>
      <c r="M16" s="83"/>
    </row>
    <row r="17" spans="1:13" ht="15" customHeight="1" x14ac:dyDescent="0.2">
      <c r="A17" s="44" t="s">
        <v>379</v>
      </c>
      <c r="B17" s="61">
        <v>10659</v>
      </c>
      <c r="C17" s="61">
        <v>9725</v>
      </c>
      <c r="D17" s="33">
        <v>12112</v>
      </c>
      <c r="E17" s="61">
        <v>12511</v>
      </c>
      <c r="F17" s="61">
        <v>15686</v>
      </c>
      <c r="G17" s="61">
        <v>16440</v>
      </c>
      <c r="H17" s="61">
        <v>16276</v>
      </c>
      <c r="I17" s="61">
        <v>18013</v>
      </c>
      <c r="J17" s="84">
        <v>18243.995159999999</v>
      </c>
      <c r="K17" s="83"/>
      <c r="L17" s="83"/>
      <c r="M17" s="83"/>
    </row>
    <row r="18" spans="1:13" ht="15" customHeight="1" x14ac:dyDescent="0.2">
      <c r="A18" s="44" t="s">
        <v>148</v>
      </c>
      <c r="B18" s="61">
        <v>11355</v>
      </c>
      <c r="C18" s="61">
        <v>11970</v>
      </c>
      <c r="D18" s="33">
        <v>12176</v>
      </c>
      <c r="E18" s="61">
        <v>12584</v>
      </c>
      <c r="F18" s="61">
        <v>13430</v>
      </c>
      <c r="G18" s="61">
        <v>14317</v>
      </c>
      <c r="H18" s="61">
        <v>14392</v>
      </c>
      <c r="I18" s="61">
        <v>15629</v>
      </c>
      <c r="J18" s="84">
        <v>16152.231229999999</v>
      </c>
      <c r="K18" s="83"/>
      <c r="L18" s="83"/>
      <c r="M18" s="83"/>
    </row>
    <row r="19" spans="1:13" ht="15" customHeight="1" x14ac:dyDescent="0.2">
      <c r="A19" s="44" t="s">
        <v>149</v>
      </c>
      <c r="B19" s="61">
        <v>2884</v>
      </c>
      <c r="C19" s="61">
        <v>2606</v>
      </c>
      <c r="D19" s="33">
        <v>2443</v>
      </c>
      <c r="E19" s="61">
        <v>2423</v>
      </c>
      <c r="F19" s="61">
        <v>2591</v>
      </c>
      <c r="G19" s="61">
        <v>2749</v>
      </c>
      <c r="H19" s="61">
        <v>2709</v>
      </c>
      <c r="I19" s="61">
        <v>2951</v>
      </c>
      <c r="J19" s="84">
        <v>3062.8019169999998</v>
      </c>
      <c r="K19" s="83"/>
      <c r="L19" s="83"/>
      <c r="M19" s="44"/>
    </row>
    <row r="20" spans="1:13" ht="15" customHeight="1" x14ac:dyDescent="0.2">
      <c r="A20" s="44" t="s">
        <v>150</v>
      </c>
      <c r="B20" s="61">
        <v>2091</v>
      </c>
      <c r="C20" s="61">
        <v>1933</v>
      </c>
      <c r="D20" s="33">
        <v>1676</v>
      </c>
      <c r="E20" s="61">
        <v>1655</v>
      </c>
      <c r="F20" s="61">
        <v>1594</v>
      </c>
      <c r="G20" s="61">
        <v>1771</v>
      </c>
      <c r="H20" s="61">
        <v>1517</v>
      </c>
      <c r="I20" s="61">
        <v>1657</v>
      </c>
      <c r="J20" s="84">
        <v>1549.8750749999999</v>
      </c>
      <c r="K20" s="83"/>
      <c r="L20" s="83"/>
      <c r="M20" s="44"/>
    </row>
    <row r="21" spans="1:13" ht="15" customHeight="1" x14ac:dyDescent="0.2">
      <c r="A21" s="44" t="s">
        <v>151</v>
      </c>
      <c r="B21" s="62">
        <v>932</v>
      </c>
      <c r="C21" s="61">
        <v>1019</v>
      </c>
      <c r="D21" s="1">
        <v>991</v>
      </c>
      <c r="E21" s="62">
        <v>990</v>
      </c>
      <c r="F21" s="61">
        <v>1103</v>
      </c>
      <c r="G21" s="61">
        <v>1201</v>
      </c>
      <c r="H21" s="61">
        <v>1139</v>
      </c>
      <c r="I21" s="61">
        <v>1284</v>
      </c>
      <c r="J21" s="84">
        <v>1348.4063759999999</v>
      </c>
      <c r="K21" s="83"/>
      <c r="L21" s="83"/>
      <c r="M21" s="44"/>
    </row>
    <row r="22" spans="1:13" ht="22.5" customHeight="1" x14ac:dyDescent="0.2">
      <c r="A22" s="44" t="s">
        <v>152</v>
      </c>
      <c r="B22" s="61">
        <v>5400</v>
      </c>
      <c r="C22" s="61">
        <v>5714</v>
      </c>
      <c r="D22" s="33">
        <v>6010</v>
      </c>
      <c r="E22" s="61">
        <v>6254</v>
      </c>
      <c r="F22" s="61">
        <v>6947</v>
      </c>
      <c r="G22" s="61">
        <v>7536</v>
      </c>
      <c r="H22" s="61">
        <v>7720</v>
      </c>
      <c r="I22" s="61">
        <v>8440</v>
      </c>
      <c r="J22" s="84">
        <v>9150.5240109999995</v>
      </c>
      <c r="K22" s="83"/>
      <c r="L22" s="83"/>
      <c r="M22" s="83"/>
    </row>
    <row r="23" spans="1:13" ht="15" customHeight="1" x14ac:dyDescent="0.2">
      <c r="A23" s="44" t="s">
        <v>153</v>
      </c>
      <c r="B23" s="61">
        <v>6530</v>
      </c>
      <c r="C23" s="61">
        <v>5889</v>
      </c>
      <c r="D23" s="33">
        <v>8839</v>
      </c>
      <c r="E23" s="61">
        <v>8937</v>
      </c>
      <c r="F23" s="61">
        <v>10399</v>
      </c>
      <c r="G23" s="61">
        <v>11037</v>
      </c>
      <c r="H23" s="61">
        <v>10744</v>
      </c>
      <c r="I23" s="61">
        <v>12009</v>
      </c>
      <c r="J23" s="84">
        <v>12416.30042</v>
      </c>
      <c r="K23" s="44"/>
      <c r="L23" s="83"/>
      <c r="M23" s="83"/>
    </row>
    <row r="24" spans="1:13" ht="15" customHeight="1" x14ac:dyDescent="0.2">
      <c r="A24" s="44" t="s">
        <v>154</v>
      </c>
      <c r="B24" s="62">
        <v>97</v>
      </c>
      <c r="C24" s="62">
        <v>69</v>
      </c>
      <c r="D24" s="1">
        <v>84</v>
      </c>
      <c r="E24" s="62">
        <v>90</v>
      </c>
      <c r="F24" s="62">
        <v>103</v>
      </c>
      <c r="G24" s="62">
        <v>95</v>
      </c>
      <c r="H24" s="62">
        <v>102</v>
      </c>
      <c r="I24" s="62">
        <v>99</v>
      </c>
      <c r="J24" s="84">
        <v>109.8510723</v>
      </c>
      <c r="K24" s="44"/>
      <c r="L24" s="83"/>
      <c r="M24" s="83"/>
    </row>
    <row r="25" spans="1:13" ht="15" customHeight="1" x14ac:dyDescent="0.2">
      <c r="A25" s="85" t="s">
        <v>155</v>
      </c>
      <c r="B25" s="86">
        <v>12614</v>
      </c>
      <c r="C25" s="86">
        <v>14928</v>
      </c>
      <c r="D25" s="10">
        <v>15756</v>
      </c>
      <c r="E25" s="86">
        <v>17167</v>
      </c>
      <c r="F25" s="86">
        <v>16462</v>
      </c>
      <c r="G25" s="86">
        <v>17817</v>
      </c>
      <c r="H25" s="86">
        <v>17983</v>
      </c>
      <c r="I25" s="86">
        <v>19913</v>
      </c>
      <c r="J25" s="87">
        <v>20061.54</v>
      </c>
      <c r="K25" s="83"/>
      <c r="L25" s="83"/>
      <c r="M25" s="83"/>
    </row>
    <row r="26" spans="1:13" ht="15" customHeight="1" x14ac:dyDescent="0.2">
      <c r="A26" s="508" t="s">
        <v>342</v>
      </c>
      <c r="B26" s="508"/>
      <c r="C26" s="508"/>
      <c r="D26" s="508"/>
      <c r="E26" s="508"/>
      <c r="F26" s="508"/>
      <c r="G26" s="508"/>
      <c r="H26" s="508"/>
      <c r="I26" s="508"/>
      <c r="J26" s="508"/>
      <c r="K26" s="83"/>
      <c r="L26" s="83"/>
      <c r="M26" s="83"/>
    </row>
    <row r="27" spans="1:13" ht="15" customHeight="1" x14ac:dyDescent="0.2">
      <c r="A27" s="44" t="s">
        <v>136</v>
      </c>
      <c r="B27" s="61">
        <v>230.02950244155474</v>
      </c>
      <c r="C27" s="61">
        <v>311.71329437132067</v>
      </c>
      <c r="D27" s="33">
        <v>266.61815222083618</v>
      </c>
      <c r="E27" s="61">
        <v>278.12095288798452</v>
      </c>
      <c r="F27" s="61">
        <v>311.10285144381794</v>
      </c>
      <c r="G27" s="61">
        <v>323.84283262716536</v>
      </c>
      <c r="H27" s="61">
        <v>337.72076772124638</v>
      </c>
      <c r="I27" s="63">
        <v>418.1338665271922</v>
      </c>
      <c r="J27" s="87">
        <v>380.17796441168633</v>
      </c>
      <c r="K27" s="83"/>
      <c r="L27" s="83"/>
      <c r="M27" s="83"/>
    </row>
    <row r="28" spans="1:13" ht="15" customHeight="1" x14ac:dyDescent="0.2">
      <c r="A28" s="44" t="s">
        <v>137</v>
      </c>
      <c r="B28" s="61">
        <v>1854.2269078940258</v>
      </c>
      <c r="C28" s="61">
        <v>1902.0023726672023</v>
      </c>
      <c r="D28" s="33">
        <v>1528.9657231494457</v>
      </c>
      <c r="E28" s="61">
        <v>1836.6949956891733</v>
      </c>
      <c r="F28" s="61">
        <v>2155.0523858737088</v>
      </c>
      <c r="G28" s="61">
        <v>2271.69607887338</v>
      </c>
      <c r="H28" s="61">
        <v>2260.8529172450103</v>
      </c>
      <c r="I28" s="61">
        <v>2537.4636557425615</v>
      </c>
      <c r="J28" s="63">
        <v>2644.3398051187296</v>
      </c>
      <c r="K28" s="83"/>
      <c r="L28" s="83"/>
      <c r="M28" s="83"/>
    </row>
    <row r="29" spans="1:13" ht="15" customHeight="1" x14ac:dyDescent="0.2">
      <c r="A29" s="44" t="s">
        <v>138</v>
      </c>
      <c r="B29" s="61">
        <v>227.61728031024651</v>
      </c>
      <c r="C29" s="61">
        <v>238.7899856663949</v>
      </c>
      <c r="D29" s="33">
        <v>188.93376193395204</v>
      </c>
      <c r="E29" s="61">
        <v>240.69824424964969</v>
      </c>
      <c r="F29" s="61">
        <v>287.47478677719886</v>
      </c>
      <c r="G29" s="61">
        <v>306.7681809068942</v>
      </c>
      <c r="H29" s="61">
        <v>286.98607189010676</v>
      </c>
      <c r="I29" s="61">
        <v>361.68145205260015</v>
      </c>
      <c r="J29" s="84">
        <v>368.34111817454112</v>
      </c>
      <c r="K29" s="83"/>
      <c r="L29" s="83"/>
      <c r="M29" s="83"/>
    </row>
    <row r="30" spans="1:13" ht="15" customHeight="1" x14ac:dyDescent="0.2">
      <c r="A30" s="44" t="s">
        <v>139</v>
      </c>
      <c r="B30" s="61">
        <v>549.02175708575783</v>
      </c>
      <c r="C30" s="61">
        <v>553.11459215314392</v>
      </c>
      <c r="D30" s="33">
        <v>559.95517062357499</v>
      </c>
      <c r="E30" s="61">
        <v>603.2848479974233</v>
      </c>
      <c r="F30" s="61">
        <v>668.98158700407282</v>
      </c>
      <c r="G30" s="61">
        <v>716.46389718373769</v>
      </c>
      <c r="H30" s="61">
        <v>735.7488153927153</v>
      </c>
      <c r="I30" s="61">
        <v>813.204267995534</v>
      </c>
      <c r="J30" s="84">
        <v>820.58618481768963</v>
      </c>
      <c r="K30" s="83"/>
      <c r="L30" s="83"/>
      <c r="M30" s="83"/>
    </row>
    <row r="31" spans="1:13" ht="15" customHeight="1" x14ac:dyDescent="0.2">
      <c r="A31" s="44" t="s">
        <v>140</v>
      </c>
      <c r="B31" s="61">
        <v>750.97299391888453</v>
      </c>
      <c r="C31" s="61">
        <v>762.88999875922354</v>
      </c>
      <c r="D31" s="33">
        <v>728.4456719557154</v>
      </c>
      <c r="E31" s="61">
        <v>744.31747232595501</v>
      </c>
      <c r="F31" s="61">
        <v>839.85283514194009</v>
      </c>
      <c r="G31" s="61">
        <v>889.03298957007371</v>
      </c>
      <c r="H31" s="61">
        <v>915.80912267266547</v>
      </c>
      <c r="I31" s="61">
        <v>994.6239931446504</v>
      </c>
      <c r="J31" s="84">
        <v>1067.6590989813528</v>
      </c>
      <c r="K31" s="83"/>
      <c r="L31" s="83"/>
      <c r="M31" s="83"/>
    </row>
    <row r="32" spans="1:13" ht="15" customHeight="1" x14ac:dyDescent="0.2">
      <c r="A32" s="44" t="s">
        <v>141</v>
      </c>
      <c r="B32" s="61">
        <v>562.72317879158868</v>
      </c>
      <c r="C32" s="61">
        <v>609.59630605722441</v>
      </c>
      <c r="D32" s="33">
        <v>558.71906649416314</v>
      </c>
      <c r="E32" s="61">
        <v>674.3783741766764</v>
      </c>
      <c r="F32" s="61">
        <v>765.99112079791541</v>
      </c>
      <c r="G32" s="61">
        <v>811.81335679019571</v>
      </c>
      <c r="H32" s="61">
        <v>783.99463935289327</v>
      </c>
      <c r="I32" s="61">
        <v>960.07704548327604</v>
      </c>
      <c r="J32" s="84">
        <v>982.8602313148823</v>
      </c>
      <c r="K32" s="83"/>
      <c r="L32" s="83"/>
      <c r="M32" s="83"/>
    </row>
    <row r="33" spans="1:13" ht="15" customHeight="1" x14ac:dyDescent="0.2">
      <c r="A33" s="44" t="s">
        <v>142</v>
      </c>
      <c r="B33" s="61">
        <v>271.71270087056132</v>
      </c>
      <c r="C33" s="61">
        <v>308.23154488408284</v>
      </c>
      <c r="D33" s="33">
        <v>299.99296371495655</v>
      </c>
      <c r="E33" s="61">
        <v>324.58668109445165</v>
      </c>
      <c r="F33" s="61">
        <v>371.03745450060779</v>
      </c>
      <c r="G33" s="61">
        <v>398.95211519442563</v>
      </c>
      <c r="H33" s="61">
        <v>409.89805197913176</v>
      </c>
      <c r="I33" s="61">
        <v>460.59380220038969</v>
      </c>
      <c r="J33" s="84">
        <v>472.72240614128049</v>
      </c>
      <c r="K33" s="83"/>
      <c r="L33" s="83"/>
      <c r="M33" s="83"/>
    </row>
    <row r="34" spans="1:13" ht="15" customHeight="1" x14ac:dyDescent="0.2">
      <c r="A34" s="44" t="s">
        <v>143</v>
      </c>
      <c r="B34" s="61">
        <v>90.69955213719021</v>
      </c>
      <c r="C34" s="61">
        <v>98.7462840686064</v>
      </c>
      <c r="D34" s="33">
        <v>104.68851126788182</v>
      </c>
      <c r="E34" s="61">
        <v>111.30610255669252</v>
      </c>
      <c r="F34" s="61">
        <v>123.32697167454839</v>
      </c>
      <c r="G34" s="61">
        <v>136.02166370418263</v>
      </c>
      <c r="H34" s="61">
        <v>135.64351696740536</v>
      </c>
      <c r="I34" s="61">
        <v>148.51327500238838</v>
      </c>
      <c r="J34" s="84">
        <v>154.62183510706228</v>
      </c>
      <c r="K34" s="83"/>
      <c r="L34" s="83"/>
      <c r="M34" s="83"/>
    </row>
    <row r="35" spans="1:13" ht="15" customHeight="1" x14ac:dyDescent="0.2">
      <c r="A35" s="44" t="s">
        <v>144</v>
      </c>
      <c r="B35" s="61">
        <v>2581.8495915818467</v>
      </c>
      <c r="C35" s="61">
        <v>2604.7354775080389</v>
      </c>
      <c r="D35" s="33">
        <v>2069.9039071666843</v>
      </c>
      <c r="E35" s="61">
        <v>2077.4894422746543</v>
      </c>
      <c r="F35" s="61">
        <v>2591.8834350760812</v>
      </c>
      <c r="G35" s="61">
        <v>2602.6373622157143</v>
      </c>
      <c r="H35" s="61">
        <v>2431.0534628823052</v>
      </c>
      <c r="I35" s="61">
        <v>2788.6527751910457</v>
      </c>
      <c r="J35" s="84">
        <v>2747.6147588899698</v>
      </c>
      <c r="K35" s="83"/>
      <c r="L35" s="83"/>
      <c r="M35" s="83"/>
    </row>
    <row r="36" spans="1:13" ht="15" customHeight="1" x14ac:dyDescent="0.2">
      <c r="A36" s="44" t="s">
        <v>145</v>
      </c>
      <c r="B36" s="61">
        <v>825.07645779267398</v>
      </c>
      <c r="C36" s="61">
        <v>824.01404531295452</v>
      </c>
      <c r="D36" s="33">
        <v>758.39742586069519</v>
      </c>
      <c r="E36" s="61">
        <v>805.88696725791976</v>
      </c>
      <c r="F36" s="61">
        <v>858.00610433702548</v>
      </c>
      <c r="G36" s="61">
        <v>954.26199614189613</v>
      </c>
      <c r="H36" s="61">
        <v>945.10123007705931</v>
      </c>
      <c r="I36" s="61">
        <v>1042.2949209231947</v>
      </c>
      <c r="J36" s="84">
        <v>1131.2230599704001</v>
      </c>
      <c r="K36" s="83"/>
      <c r="L36" s="83"/>
      <c r="M36" s="83"/>
    </row>
    <row r="37" spans="1:13" ht="15" customHeight="1" x14ac:dyDescent="0.2">
      <c r="A37" s="44" t="s">
        <v>146</v>
      </c>
      <c r="B37" s="61">
        <v>1274.9076408390365</v>
      </c>
      <c r="C37" s="61">
        <v>1357.3020084415496</v>
      </c>
      <c r="D37" s="33">
        <v>1237.2451486082455</v>
      </c>
      <c r="E37" s="61">
        <v>1268.8126072776297</v>
      </c>
      <c r="F37" s="61">
        <v>1366.1055437126961</v>
      </c>
      <c r="G37" s="61">
        <v>1433.4074194157974</v>
      </c>
      <c r="H37" s="61">
        <v>1377.0162255300818</v>
      </c>
      <c r="I37" s="61">
        <v>1546.8926564576254</v>
      </c>
      <c r="J37" s="84">
        <v>1580.4216650835397</v>
      </c>
      <c r="K37" s="83"/>
      <c r="L37" s="83"/>
      <c r="M37" s="83"/>
    </row>
    <row r="38" spans="1:13" ht="15" customHeight="1" x14ac:dyDescent="0.2">
      <c r="A38" s="44" t="s">
        <v>147</v>
      </c>
      <c r="B38" s="61">
        <v>202.2407034888837</v>
      </c>
      <c r="C38" s="61">
        <v>215.86846820874581</v>
      </c>
      <c r="D38" s="33">
        <v>198.34717030408854</v>
      </c>
      <c r="E38" s="61">
        <v>222.51600277755384</v>
      </c>
      <c r="F38" s="61">
        <v>248.8630713463823</v>
      </c>
      <c r="G38" s="61">
        <v>268.39817704111636</v>
      </c>
      <c r="H38" s="61">
        <v>263.4375149571627</v>
      </c>
      <c r="I38" s="61">
        <v>306.290535969838</v>
      </c>
      <c r="J38" s="84">
        <v>316.36926150128647</v>
      </c>
      <c r="K38" s="83"/>
      <c r="L38" s="83"/>
      <c r="M38" s="83"/>
    </row>
    <row r="39" spans="1:13" ht="15" customHeight="1" x14ac:dyDescent="0.2">
      <c r="A39" s="44" t="s">
        <v>379</v>
      </c>
      <c r="B39" s="61">
        <v>1028.4750279045857</v>
      </c>
      <c r="C39" s="61">
        <v>940.55593787188764</v>
      </c>
      <c r="D39" s="33">
        <v>1151.6687088797316</v>
      </c>
      <c r="E39" s="61">
        <v>1203.5874235840795</v>
      </c>
      <c r="F39" s="61">
        <v>1506.6252941487273</v>
      </c>
      <c r="G39" s="61">
        <v>1577.0071588834712</v>
      </c>
      <c r="H39" s="61">
        <v>1558.0337912219404</v>
      </c>
      <c r="I39" s="61">
        <v>1738.2518665484222</v>
      </c>
      <c r="J39" s="84">
        <v>1758.451432693962</v>
      </c>
      <c r="K39" s="83"/>
      <c r="L39" s="83"/>
      <c r="M39" s="83"/>
    </row>
    <row r="40" spans="1:13" ht="15" customHeight="1" x14ac:dyDescent="0.2">
      <c r="A40" s="44" t="s">
        <v>148</v>
      </c>
      <c r="B40" s="61">
        <v>1095.6312920402072</v>
      </c>
      <c r="C40" s="61">
        <v>1157.6817045065804</v>
      </c>
      <c r="D40" s="33">
        <v>1157.7541445937593</v>
      </c>
      <c r="E40" s="61">
        <v>1210.6101940997569</v>
      </c>
      <c r="F40" s="61">
        <v>1289.9386523280257</v>
      </c>
      <c r="G40" s="61">
        <v>1373.3583633658552</v>
      </c>
      <c r="H40" s="61">
        <v>1377.6863064184176</v>
      </c>
      <c r="I40" s="61">
        <v>1508.1962150827342</v>
      </c>
      <c r="J40" s="84">
        <v>1556.8363123594281</v>
      </c>
      <c r="K40" s="83"/>
      <c r="L40" s="83"/>
      <c r="M40" s="83"/>
    </row>
    <row r="41" spans="1:13" ht="15" customHeight="1" x14ac:dyDescent="0.2">
      <c r="A41" s="44" t="s">
        <v>149</v>
      </c>
      <c r="B41" s="61">
        <v>278.27394506771975</v>
      </c>
      <c r="C41" s="61">
        <v>252.03997677060556</v>
      </c>
      <c r="D41" s="33">
        <v>232.29249139639899</v>
      </c>
      <c r="E41" s="61">
        <v>233.09825971898528</v>
      </c>
      <c r="F41" s="61">
        <v>248.8630713463823</v>
      </c>
      <c r="G41" s="61">
        <v>263.69785156755853</v>
      </c>
      <c r="H41" s="61">
        <v>259.32130378595701</v>
      </c>
      <c r="I41" s="61">
        <v>284.77106857183111</v>
      </c>
      <c r="J41" s="84">
        <v>295.20882744010021</v>
      </c>
      <c r="K41" s="83"/>
      <c r="L41" s="83"/>
      <c r="M41" s="83"/>
    </row>
    <row r="42" spans="1:13" ht="15" customHeight="1" x14ac:dyDescent="0.2">
      <c r="A42" s="44" t="s">
        <v>150</v>
      </c>
      <c r="B42" s="61">
        <v>201.75825906262205</v>
      </c>
      <c r="C42" s="61">
        <v>186.95060441196492</v>
      </c>
      <c r="D42" s="33">
        <v>159.36234776109893</v>
      </c>
      <c r="E42" s="61">
        <v>159.21486580062759</v>
      </c>
      <c r="F42" s="61">
        <v>153.10217511622284</v>
      </c>
      <c r="G42" s="61">
        <v>169.88319211573162</v>
      </c>
      <c r="H42" s="61">
        <v>145.21610108648829</v>
      </c>
      <c r="I42" s="61">
        <v>159.90025775110951</v>
      </c>
      <c r="J42" s="84">
        <v>149.38504544803945</v>
      </c>
      <c r="K42" s="83"/>
      <c r="L42" s="83"/>
      <c r="M42" s="83"/>
    </row>
    <row r="43" spans="1:13" ht="15" customHeight="1" x14ac:dyDescent="0.2">
      <c r="A43" s="44" t="s">
        <v>151</v>
      </c>
      <c r="B43" s="61">
        <v>89.927641055171577</v>
      </c>
      <c r="C43" s="61">
        <v>98.55285354153763</v>
      </c>
      <c r="D43" s="33">
        <v>94.229168634396814</v>
      </c>
      <c r="E43" s="61">
        <v>95.240312472882962</v>
      </c>
      <c r="F43" s="61">
        <v>105.94209482634491</v>
      </c>
      <c r="G43" s="61">
        <v>115.20593660699811</v>
      </c>
      <c r="H43" s="61">
        <v>109.03173311635476</v>
      </c>
      <c r="I43" s="61">
        <v>123.9058122826944</v>
      </c>
      <c r="J43" s="84">
        <v>129.96644117345147</v>
      </c>
      <c r="K43" s="83"/>
      <c r="L43" s="83"/>
      <c r="M43" s="83"/>
    </row>
    <row r="44" spans="1:13" ht="22.5" customHeight="1" x14ac:dyDescent="0.2">
      <c r="A44" s="44" t="s">
        <v>152</v>
      </c>
      <c r="B44" s="61">
        <v>521.03998036258213</v>
      </c>
      <c r="C44" s="61">
        <v>552.631015835472</v>
      </c>
      <c r="D44" s="33">
        <v>571.46044752040848</v>
      </c>
      <c r="E44" s="61">
        <v>601.64940828829299</v>
      </c>
      <c r="F44" s="61">
        <v>667.25270422358847</v>
      </c>
      <c r="G44" s="61">
        <v>722.89087283125548</v>
      </c>
      <c r="H44" s="61">
        <v>739.00349399320351</v>
      </c>
      <c r="I44" s="61">
        <v>814.45876609496941</v>
      </c>
      <c r="J44" s="84">
        <v>881.97524258954309</v>
      </c>
      <c r="K44" s="83"/>
      <c r="L44" s="83"/>
      <c r="M44" s="83"/>
    </row>
    <row r="45" spans="1:13" ht="15" customHeight="1" x14ac:dyDescent="0.2">
      <c r="A45" s="44" t="s">
        <v>153</v>
      </c>
      <c r="B45" s="61">
        <v>630.07242069771496</v>
      </c>
      <c r="C45" s="61">
        <v>569.55618695398925</v>
      </c>
      <c r="D45" s="33">
        <v>840.45572306703673</v>
      </c>
      <c r="E45" s="61">
        <v>859.76027532338901</v>
      </c>
      <c r="F45" s="61">
        <v>998.81400190313764</v>
      </c>
      <c r="G45" s="61">
        <v>1058.7243316664765</v>
      </c>
      <c r="H45" s="61">
        <v>1028.4784377542717</v>
      </c>
      <c r="I45" s="61">
        <v>1158.8667443168824</v>
      </c>
      <c r="J45" s="84">
        <v>1196.7478104893139</v>
      </c>
      <c r="K45" s="83"/>
      <c r="L45" s="83"/>
      <c r="M45" s="83"/>
    </row>
    <row r="46" spans="1:13" ht="15" customHeight="1" x14ac:dyDescent="0.2">
      <c r="A46" s="44" t="s">
        <v>154</v>
      </c>
      <c r="B46" s="61">
        <v>9.3594218694760105</v>
      </c>
      <c r="C46" s="61">
        <v>6.6733531838725186</v>
      </c>
      <c r="D46" s="33">
        <v>7.9871343746612835</v>
      </c>
      <c r="E46" s="61">
        <v>8.6582102248075419</v>
      </c>
      <c r="F46" s="61">
        <v>9.8930514661047386</v>
      </c>
      <c r="G46" s="61">
        <v>9.1128759181222492</v>
      </c>
      <c r="H46" s="61">
        <v>9.7640358014646047</v>
      </c>
      <c r="I46" s="61">
        <v>9.5534855264694283</v>
      </c>
      <c r="J46" s="84">
        <v>10.588019442825976</v>
      </c>
      <c r="K46" s="83"/>
      <c r="L46" s="83"/>
      <c r="M46" s="83"/>
    </row>
    <row r="47" spans="1:13" ht="15" customHeight="1" x14ac:dyDescent="0.2">
      <c r="A47" s="85" t="s">
        <v>155</v>
      </c>
      <c r="B47" s="86">
        <v>1217.1107985728909</v>
      </c>
      <c r="C47" s="86">
        <v>1443.7654540412893</v>
      </c>
      <c r="D47" s="194">
        <v>1498.1582048471807</v>
      </c>
      <c r="E47" s="86">
        <v>1651.5054992141231</v>
      </c>
      <c r="F47" s="86">
        <v>1581.1593517962738</v>
      </c>
      <c r="G47" s="86">
        <v>1709.0958971914117</v>
      </c>
      <c r="H47" s="86">
        <v>1721.4378021346863</v>
      </c>
      <c r="I47" s="86">
        <v>1921.601588773593</v>
      </c>
      <c r="J47" s="87">
        <v>1933.6358865295394</v>
      </c>
      <c r="K47" s="83"/>
      <c r="L47" s="83"/>
      <c r="M47" s="83"/>
    </row>
    <row r="48" spans="1:13" ht="23.25" customHeight="1" x14ac:dyDescent="0.25">
      <c r="A48" s="505" t="s">
        <v>156</v>
      </c>
      <c r="B48" s="505"/>
      <c r="C48" s="505"/>
      <c r="D48" s="505"/>
      <c r="E48" s="505"/>
      <c r="F48" s="505"/>
      <c r="G48" s="505"/>
      <c r="H48" s="505"/>
      <c r="I48" s="505"/>
      <c r="J48" s="506"/>
      <c r="K48" s="83"/>
      <c r="L48" s="83"/>
      <c r="M48" s="83"/>
    </row>
    <row r="49" spans="1:13" ht="15" customHeight="1" x14ac:dyDescent="0.2">
      <c r="B49" s="420"/>
      <c r="C49" s="420"/>
      <c r="D49" s="420"/>
      <c r="E49" s="420"/>
      <c r="F49" s="420"/>
      <c r="G49" s="420"/>
      <c r="H49" s="420"/>
      <c r="I49" s="420"/>
      <c r="J49" s="383" t="s">
        <v>385</v>
      </c>
      <c r="K49" s="83"/>
      <c r="L49" s="83"/>
      <c r="M49" s="83"/>
    </row>
    <row r="50" spans="1:13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</row>
    <row r="51" spans="1:13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</row>
  </sheetData>
  <mergeCells count="4">
    <mergeCell ref="A48:J48"/>
    <mergeCell ref="A4:J4"/>
    <mergeCell ref="A26:J26"/>
    <mergeCell ref="A1:K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showGridLines="0" zoomScaleNormal="100" workbookViewId="0">
      <selection activeCell="A2" sqref="A2"/>
    </sheetView>
  </sheetViews>
  <sheetFormatPr defaultRowHeight="11.25" x14ac:dyDescent="0.2"/>
  <cols>
    <col min="1" max="1" width="9.42578125" style="1" customWidth="1"/>
    <col min="2" max="19" width="6.7109375" style="1" customWidth="1"/>
    <col min="20" max="23" width="9.140625" style="1"/>
    <col min="24" max="24" width="9.42578125" style="1" bestFit="1" customWidth="1"/>
    <col min="25" max="16384" width="9.140625" style="1"/>
  </cols>
  <sheetData>
    <row r="1" spans="1:34" s="57" customFormat="1" ht="15" customHeight="1" x14ac:dyDescent="0.2">
      <c r="A1" s="493" t="s">
        <v>332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4" s="57" customFormat="1" ht="15" customHeight="1" x14ac:dyDescent="0.25">
      <c r="A2" s="184" t="s">
        <v>228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V2" s="88"/>
      <c r="W2" s="88"/>
      <c r="X2" s="88"/>
      <c r="Y2" s="88"/>
      <c r="Z2" s="88"/>
      <c r="AA2" s="88"/>
      <c r="AB2" s="88"/>
      <c r="AC2" s="88"/>
      <c r="AD2" s="88"/>
      <c r="AE2" s="88"/>
    </row>
    <row r="3" spans="1:34" ht="42.75" customHeight="1" x14ac:dyDescent="0.25">
      <c r="A3" s="528"/>
      <c r="B3" s="509" t="s">
        <v>144</v>
      </c>
      <c r="C3" s="510"/>
      <c r="D3" s="509" t="s">
        <v>137</v>
      </c>
      <c r="E3" s="510"/>
      <c r="F3" s="509" t="s">
        <v>157</v>
      </c>
      <c r="G3" s="510"/>
      <c r="H3" s="511" t="s">
        <v>158</v>
      </c>
      <c r="I3" s="512"/>
      <c r="J3" s="509" t="s">
        <v>146</v>
      </c>
      <c r="K3" s="510"/>
      <c r="L3" s="509" t="s">
        <v>159</v>
      </c>
      <c r="M3" s="517"/>
      <c r="N3" s="518" t="s">
        <v>145</v>
      </c>
      <c r="O3" s="519"/>
      <c r="P3" s="520" t="s">
        <v>160</v>
      </c>
      <c r="Q3" s="521"/>
      <c r="R3" s="520" t="s">
        <v>141</v>
      </c>
      <c r="S3" s="522"/>
      <c r="T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6.5" customHeight="1" thickBot="1" x14ac:dyDescent="0.25">
      <c r="A4" s="529"/>
      <c r="B4" s="81" t="s">
        <v>161</v>
      </c>
      <c r="C4" s="90" t="s">
        <v>162</v>
      </c>
      <c r="D4" s="81" t="s">
        <v>161</v>
      </c>
      <c r="E4" s="90" t="s">
        <v>162</v>
      </c>
      <c r="F4" s="90" t="s">
        <v>161</v>
      </c>
      <c r="G4" s="90" t="s">
        <v>162</v>
      </c>
      <c r="H4" s="90" t="s">
        <v>161</v>
      </c>
      <c r="I4" s="91" t="s">
        <v>162</v>
      </c>
      <c r="J4" s="90" t="s">
        <v>161</v>
      </c>
      <c r="K4" s="81" t="s">
        <v>162</v>
      </c>
      <c r="L4" s="90" t="s">
        <v>161</v>
      </c>
      <c r="M4" s="92" t="s">
        <v>162</v>
      </c>
      <c r="N4" s="92" t="s">
        <v>161</v>
      </c>
      <c r="O4" s="36" t="s">
        <v>162</v>
      </c>
      <c r="P4" s="92" t="s">
        <v>161</v>
      </c>
      <c r="Q4" s="81" t="s">
        <v>162</v>
      </c>
      <c r="R4" s="93" t="s">
        <v>161</v>
      </c>
      <c r="S4" s="93" t="s">
        <v>162</v>
      </c>
      <c r="T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6.5" customHeight="1" x14ac:dyDescent="0.2">
      <c r="A5" s="71" t="s">
        <v>313</v>
      </c>
      <c r="B5" s="94">
        <v>62.070666362935448</v>
      </c>
      <c r="C5" s="94">
        <v>66.768006202122734</v>
      </c>
      <c r="D5" s="94">
        <v>547.36281522111858</v>
      </c>
      <c r="E5" s="94">
        <v>601.65437542216887</v>
      </c>
      <c r="F5" s="94">
        <v>114.44697807281455</v>
      </c>
      <c r="G5" s="95">
        <v>98.84312740454196</v>
      </c>
      <c r="H5" s="96">
        <v>206.49580279666364</v>
      </c>
      <c r="I5" s="97">
        <v>232.09124928472542</v>
      </c>
      <c r="J5" s="96">
        <v>481.96666748440464</v>
      </c>
      <c r="K5" s="98">
        <v>345.00937956622062</v>
      </c>
      <c r="L5" s="99">
        <v>563.64956367841864</v>
      </c>
      <c r="M5" s="95">
        <v>467.86701615136133</v>
      </c>
      <c r="N5" s="100">
        <v>1648.7272045211257</v>
      </c>
      <c r="O5" s="100">
        <v>1242.4438038925887</v>
      </c>
      <c r="P5" s="100">
        <v>282.77875671129181</v>
      </c>
      <c r="Q5" s="101">
        <v>174.24811233964007</v>
      </c>
      <c r="R5" s="102">
        <v>584.55658898156582</v>
      </c>
      <c r="S5" s="189">
        <v>527.84937258883247</v>
      </c>
      <c r="T5" s="71"/>
      <c r="V5" s="71"/>
      <c r="Y5" s="75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6.5" customHeight="1" x14ac:dyDescent="0.2">
      <c r="A6" s="103" t="s">
        <v>314</v>
      </c>
      <c r="B6" s="10">
        <v>64.256226298859488</v>
      </c>
      <c r="C6" s="10">
        <v>39.273537740179215</v>
      </c>
      <c r="D6" s="10">
        <v>388.83767780182609</v>
      </c>
      <c r="E6" s="10">
        <v>446.26510333819283</v>
      </c>
      <c r="F6" s="94">
        <v>244.24364002046164</v>
      </c>
      <c r="G6" s="94">
        <v>236.53107934471626</v>
      </c>
      <c r="H6" s="104">
        <v>130.65002648586014</v>
      </c>
      <c r="I6" s="105">
        <v>124.91921744472613</v>
      </c>
      <c r="J6" s="104">
        <v>707.1202096572041</v>
      </c>
      <c r="K6" s="105">
        <v>708.9006485986456</v>
      </c>
      <c r="L6" s="33">
        <v>531.07179593725834</v>
      </c>
      <c r="M6" s="10">
        <v>442.07955343082909</v>
      </c>
      <c r="N6" s="106">
        <v>1268.9771989648928</v>
      </c>
      <c r="O6" s="107">
        <v>1022.6283421673468</v>
      </c>
      <c r="P6" s="108">
        <v>1230.140276750212</v>
      </c>
      <c r="Q6" s="106">
        <v>641.89340809106511</v>
      </c>
      <c r="R6" s="108">
        <v>484.94551345069539</v>
      </c>
      <c r="S6" s="108">
        <v>427.24184079145277</v>
      </c>
      <c r="T6" s="71"/>
      <c r="V6" s="71"/>
      <c r="W6" s="71"/>
      <c r="X6" s="75"/>
      <c r="Y6" s="75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6.5" customHeight="1" x14ac:dyDescent="0.2">
      <c r="A7" s="103" t="s">
        <v>315</v>
      </c>
      <c r="B7" s="10">
        <v>107.12654490473133</v>
      </c>
      <c r="C7" s="10">
        <v>76.086281874304234</v>
      </c>
      <c r="D7" s="10">
        <v>475.0315770542137</v>
      </c>
      <c r="E7" s="10">
        <v>850.43035152670427</v>
      </c>
      <c r="F7" s="94">
        <v>456.5204803238982</v>
      </c>
      <c r="G7" s="94">
        <v>730.99975797041998</v>
      </c>
      <c r="H7" s="109">
        <v>173.81794694467382</v>
      </c>
      <c r="I7" s="110">
        <v>153.46076830280336</v>
      </c>
      <c r="J7" s="109">
        <v>1118.0588628161604</v>
      </c>
      <c r="K7" s="110">
        <v>1424.7385608744053</v>
      </c>
      <c r="L7" s="33">
        <v>913.04061420007952</v>
      </c>
      <c r="M7" s="10">
        <v>761.03700799514206</v>
      </c>
      <c r="N7" s="106">
        <v>868.71587979587957</v>
      </c>
      <c r="O7" s="107">
        <v>762.69077438209501</v>
      </c>
      <c r="P7" s="108">
        <v>893.87939336942225</v>
      </c>
      <c r="Q7" s="106">
        <v>698.37103451067696</v>
      </c>
      <c r="R7" s="108">
        <v>469.64612579135701</v>
      </c>
      <c r="S7" s="108">
        <v>454.76709401882403</v>
      </c>
      <c r="T7" s="71"/>
      <c r="V7" s="71"/>
      <c r="W7" s="71"/>
      <c r="X7" s="75"/>
      <c r="Y7" s="75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6.5" customHeight="1" x14ac:dyDescent="0.2">
      <c r="A8" s="71" t="s">
        <v>316</v>
      </c>
      <c r="B8" s="10">
        <v>210.72713540933989</v>
      </c>
      <c r="C8" s="10">
        <v>193.45148459548713</v>
      </c>
      <c r="D8" s="10">
        <v>671.6374506529786</v>
      </c>
      <c r="E8" s="10">
        <v>413.41696389038538</v>
      </c>
      <c r="F8" s="94">
        <v>600.9950273811412</v>
      </c>
      <c r="G8" s="94">
        <v>940.88346316246657</v>
      </c>
      <c r="H8" s="109">
        <v>206.49623108894431</v>
      </c>
      <c r="I8" s="110">
        <v>613.53640683678611</v>
      </c>
      <c r="J8" s="111">
        <v>1220.1303932476501</v>
      </c>
      <c r="K8" s="110">
        <v>1469.0931999075865</v>
      </c>
      <c r="L8" s="33">
        <v>1166.1579367819768</v>
      </c>
      <c r="M8" s="10">
        <v>859.05189515599295</v>
      </c>
      <c r="N8" s="106">
        <v>761.77517421706</v>
      </c>
      <c r="O8" s="107">
        <v>884.17395421375147</v>
      </c>
      <c r="P8" s="108">
        <v>797.79339599718651</v>
      </c>
      <c r="Q8" s="106">
        <v>1198.5423964991598</v>
      </c>
      <c r="R8" s="108">
        <v>435.20239486753201</v>
      </c>
      <c r="S8" s="108">
        <v>529.68593865375294</v>
      </c>
      <c r="T8" s="71"/>
      <c r="V8" s="71"/>
      <c r="W8" s="71"/>
      <c r="X8" s="75"/>
      <c r="Y8" s="75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6.5" customHeight="1" x14ac:dyDescent="0.2">
      <c r="A9" s="71" t="s">
        <v>317</v>
      </c>
      <c r="B9" s="10">
        <v>202.28621636050562</v>
      </c>
      <c r="C9" s="10">
        <v>192.76099418772932</v>
      </c>
      <c r="D9" s="10">
        <v>337.38478006971866</v>
      </c>
      <c r="E9" s="10">
        <v>350.99809349895526</v>
      </c>
      <c r="F9" s="94">
        <v>455.59202960350706</v>
      </c>
      <c r="G9" s="94">
        <v>573.55603785127073</v>
      </c>
      <c r="H9" s="109">
        <v>240.62129365896942</v>
      </c>
      <c r="I9" s="110">
        <v>908.12211361698451</v>
      </c>
      <c r="J9" s="111">
        <v>1108.042662661383</v>
      </c>
      <c r="K9" s="110">
        <v>1031.302080057575</v>
      </c>
      <c r="L9" s="33">
        <v>1152.9154803708523</v>
      </c>
      <c r="M9" s="10">
        <v>571.12536590708191</v>
      </c>
      <c r="N9" s="106">
        <v>430.78845591152032</v>
      </c>
      <c r="O9" s="107">
        <v>518.69143041006237</v>
      </c>
      <c r="P9" s="108">
        <v>997.87211239858345</v>
      </c>
      <c r="Q9" s="106">
        <v>729.78241533876235</v>
      </c>
      <c r="R9" s="108">
        <v>424.90816183049981</v>
      </c>
      <c r="S9" s="108">
        <v>630.84651381098774</v>
      </c>
      <c r="T9" s="71"/>
      <c r="V9" s="71"/>
      <c r="W9" s="71"/>
      <c r="X9" s="75"/>
      <c r="Y9" s="75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6.5" customHeight="1" x14ac:dyDescent="0.2">
      <c r="A10" s="71" t="s">
        <v>318</v>
      </c>
      <c r="B10" s="10">
        <v>248.98458579924934</v>
      </c>
      <c r="C10" s="10">
        <v>259.08673274938991</v>
      </c>
      <c r="D10" s="10">
        <v>441.59240620975817</v>
      </c>
      <c r="E10" s="10">
        <v>469.8572122536699</v>
      </c>
      <c r="F10" s="94">
        <v>554.94306454006562</v>
      </c>
      <c r="G10" s="94">
        <v>650.77812972530387</v>
      </c>
      <c r="H10" s="109">
        <v>363.49292068795035</v>
      </c>
      <c r="I10" s="110">
        <v>1467.7173134867276</v>
      </c>
      <c r="J10" s="109">
        <v>1103.9269501824022</v>
      </c>
      <c r="K10" s="110">
        <v>1255.5649086109865</v>
      </c>
      <c r="L10" s="33">
        <v>1081.3139038168429</v>
      </c>
      <c r="M10" s="10">
        <v>530.81731161910443</v>
      </c>
      <c r="N10" s="106">
        <v>408.92168881946714</v>
      </c>
      <c r="O10" s="107">
        <v>500.39367412364919</v>
      </c>
      <c r="P10" s="108">
        <v>1185.7489671676021</v>
      </c>
      <c r="Q10" s="106">
        <v>824.41644504208386</v>
      </c>
      <c r="R10" s="108">
        <v>552.38302562407296</v>
      </c>
      <c r="S10" s="108">
        <v>1041.6177280990089</v>
      </c>
      <c r="T10" s="71"/>
      <c r="V10" s="71"/>
      <c r="W10" s="71"/>
      <c r="X10" s="63"/>
      <c r="Y10" s="75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6.5" customHeight="1" x14ac:dyDescent="0.2">
      <c r="A11" s="71" t="s">
        <v>319</v>
      </c>
      <c r="B11" s="10">
        <v>305.10941804946236</v>
      </c>
      <c r="C11" s="10">
        <v>334.6289662617923</v>
      </c>
      <c r="D11" s="10">
        <v>746.88936967076131</v>
      </c>
      <c r="E11" s="10">
        <v>802.53133490019206</v>
      </c>
      <c r="F11" s="94">
        <v>675.66554084058851</v>
      </c>
      <c r="G11" s="94">
        <v>785.73163142615601</v>
      </c>
      <c r="H11" s="112">
        <v>497.95589631454396</v>
      </c>
      <c r="I11" s="110">
        <v>1790.8988519968118</v>
      </c>
      <c r="J11" s="112">
        <v>1196.7553911731736</v>
      </c>
      <c r="K11" s="110">
        <v>1264.9465396328769</v>
      </c>
      <c r="L11" s="33">
        <v>1042.6815826840304</v>
      </c>
      <c r="M11" s="10">
        <v>448.32065483767349</v>
      </c>
      <c r="N11" s="106">
        <v>451.76600806084673</v>
      </c>
      <c r="O11" s="107">
        <v>549.44836614141855</v>
      </c>
      <c r="P11" s="108">
        <v>1301.9665247657667</v>
      </c>
      <c r="Q11" s="106">
        <v>838.16002361436597</v>
      </c>
      <c r="R11" s="108">
        <v>567.44531491758585</v>
      </c>
      <c r="S11" s="108">
        <v>1111.8764692061527</v>
      </c>
      <c r="T11" s="71"/>
      <c r="X11" s="75"/>
      <c r="Y11" s="75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6.5" customHeight="1" x14ac:dyDescent="0.2">
      <c r="A12" s="71" t="s">
        <v>320</v>
      </c>
      <c r="B12" s="10">
        <v>474.61335766836862</v>
      </c>
      <c r="C12" s="10">
        <v>531.24025572850564</v>
      </c>
      <c r="D12" s="10">
        <v>632.4310321157958</v>
      </c>
      <c r="E12" s="10">
        <v>1331.3609853435073</v>
      </c>
      <c r="F12" s="94">
        <v>891.10662726044643</v>
      </c>
      <c r="G12" s="94">
        <v>1188.9084228245415</v>
      </c>
      <c r="H12" s="112">
        <v>539.88717139697394</v>
      </c>
      <c r="I12" s="110">
        <v>1685.2835831384864</v>
      </c>
      <c r="J12" s="112">
        <v>1286.197963541782</v>
      </c>
      <c r="K12" s="110">
        <v>1289.301581936001</v>
      </c>
      <c r="L12" s="33">
        <v>989.37818147335349</v>
      </c>
      <c r="M12" s="10">
        <v>491.11657612398955</v>
      </c>
      <c r="N12" s="106">
        <v>480.20606923171238</v>
      </c>
      <c r="O12" s="107">
        <v>615.88741260455879</v>
      </c>
      <c r="P12" s="108">
        <v>1302.1585639373493</v>
      </c>
      <c r="Q12" s="106">
        <v>928.55205451265965</v>
      </c>
      <c r="R12" s="108">
        <v>828.56899007140407</v>
      </c>
      <c r="S12" s="108">
        <v>1494.7017919700713</v>
      </c>
      <c r="T12" s="71"/>
      <c r="X12" s="75"/>
      <c r="Y12" s="75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6.5" customHeight="1" x14ac:dyDescent="0.2">
      <c r="A13" s="71" t="s">
        <v>321</v>
      </c>
      <c r="B13" s="10">
        <v>862.14027185345799</v>
      </c>
      <c r="C13" s="10">
        <v>713.80362665827556</v>
      </c>
      <c r="D13" s="10">
        <v>895.81558978161752</v>
      </c>
      <c r="E13" s="10">
        <v>1800.3144471870676</v>
      </c>
      <c r="F13" s="94">
        <v>1130.8185816906437</v>
      </c>
      <c r="G13" s="94">
        <v>1643.2381752241436</v>
      </c>
      <c r="H13" s="112">
        <v>667.1194780845118</v>
      </c>
      <c r="I13" s="110">
        <v>1346.1330925442016</v>
      </c>
      <c r="J13" s="112">
        <v>1371.571112765246</v>
      </c>
      <c r="K13" s="110">
        <v>1380.8942025912195</v>
      </c>
      <c r="L13" s="33">
        <v>1089.2330355890697</v>
      </c>
      <c r="M13" s="10">
        <v>596.19164967917584</v>
      </c>
      <c r="N13" s="106">
        <v>554.65779725393043</v>
      </c>
      <c r="O13" s="107">
        <v>625.06372118164529</v>
      </c>
      <c r="P13" s="108">
        <v>1187.5863117468741</v>
      </c>
      <c r="Q13" s="106">
        <v>959.03209564071346</v>
      </c>
      <c r="R13" s="108">
        <v>665.32921691101103</v>
      </c>
      <c r="S13" s="108">
        <v>1320.4171630662306</v>
      </c>
      <c r="T13" s="71"/>
      <c r="X13" s="75"/>
      <c r="Y13" s="75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6.5" customHeight="1" x14ac:dyDescent="0.2">
      <c r="A14" s="71" t="s">
        <v>322</v>
      </c>
      <c r="B14" s="10">
        <v>1578.234063909483</v>
      </c>
      <c r="C14" s="10">
        <v>1110.1567086040939</v>
      </c>
      <c r="D14" s="10">
        <v>1580.1254084031355</v>
      </c>
      <c r="E14" s="10">
        <v>2475.1575121832657</v>
      </c>
      <c r="F14" s="94">
        <v>1481.9414984981522</v>
      </c>
      <c r="G14" s="94">
        <v>2321.3022651614251</v>
      </c>
      <c r="H14" s="112">
        <v>982.79100507552334</v>
      </c>
      <c r="I14" s="110">
        <v>1462.8188297424472</v>
      </c>
      <c r="J14" s="112">
        <v>1541.0092403891974</v>
      </c>
      <c r="K14" s="110">
        <v>1503.1806533188608</v>
      </c>
      <c r="L14" s="33">
        <v>1143.8823542449327</v>
      </c>
      <c r="M14" s="10">
        <v>672.93506104458845</v>
      </c>
      <c r="N14" s="106">
        <v>706.69365934254517</v>
      </c>
      <c r="O14" s="107">
        <v>707.75939581284808</v>
      </c>
      <c r="P14" s="108">
        <v>1174.2619914779966</v>
      </c>
      <c r="Q14" s="106">
        <v>1070.3611711740093</v>
      </c>
      <c r="R14" s="108">
        <v>797.6383861387236</v>
      </c>
      <c r="S14" s="108">
        <v>1512.8281959269239</v>
      </c>
      <c r="T14" s="71"/>
      <c r="X14" s="75"/>
      <c r="Y14" s="75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6.5" customHeight="1" x14ac:dyDescent="0.2">
      <c r="A15" s="71" t="s">
        <v>323</v>
      </c>
      <c r="B15" s="10">
        <v>2481.547549187886</v>
      </c>
      <c r="C15" s="10">
        <v>1328.2244913156478</v>
      </c>
      <c r="D15" s="10">
        <v>2041.0869851267551</v>
      </c>
      <c r="E15" s="10">
        <v>3259.9617051135401</v>
      </c>
      <c r="F15" s="94">
        <v>1786.0364135934863</v>
      </c>
      <c r="G15" s="94">
        <v>2940.0423375119985</v>
      </c>
      <c r="H15" s="112">
        <v>1226.9476899070855</v>
      </c>
      <c r="I15" s="110">
        <v>1447.5676717223598</v>
      </c>
      <c r="J15" s="112">
        <v>1660.0200609972342</v>
      </c>
      <c r="K15" s="110">
        <v>1614.5189969654066</v>
      </c>
      <c r="L15" s="33">
        <v>1190.0082227108308</v>
      </c>
      <c r="M15" s="10">
        <v>761.39084471183128</v>
      </c>
      <c r="N15" s="106">
        <v>813.24539693411168</v>
      </c>
      <c r="O15" s="107">
        <v>747.8721522264525</v>
      </c>
      <c r="P15" s="108">
        <v>1196.521298531811</v>
      </c>
      <c r="Q15" s="106">
        <v>1150.7431963007987</v>
      </c>
      <c r="R15" s="108">
        <v>1115.2935884814524</v>
      </c>
      <c r="S15" s="108">
        <v>1401.5237601876681</v>
      </c>
      <c r="T15" s="71"/>
      <c r="X15" s="75"/>
      <c r="Y15" s="75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6.5" customHeight="1" x14ac:dyDescent="0.2">
      <c r="A16" s="71" t="s">
        <v>324</v>
      </c>
      <c r="B16" s="10">
        <v>3900.1513496746174</v>
      </c>
      <c r="C16" s="10">
        <v>1827.6934469494086</v>
      </c>
      <c r="D16" s="10">
        <v>3803.4370352716801</v>
      </c>
      <c r="E16" s="10">
        <v>3730.9095010691271</v>
      </c>
      <c r="F16" s="94">
        <v>2238.8601857054759</v>
      </c>
      <c r="G16" s="94">
        <v>3547.3184707546056</v>
      </c>
      <c r="H16" s="112">
        <v>1776.8905532470387</v>
      </c>
      <c r="I16" s="110">
        <v>1422.4905211731671</v>
      </c>
      <c r="J16" s="112">
        <v>1912.8795858886783</v>
      </c>
      <c r="K16" s="110">
        <v>1901.0577383908715</v>
      </c>
      <c r="L16" s="33">
        <v>1274.4661098222189</v>
      </c>
      <c r="M16" s="10">
        <v>888.71137946145973</v>
      </c>
      <c r="N16" s="106">
        <v>1092.8273610987844</v>
      </c>
      <c r="O16" s="107">
        <v>961.29119310042358</v>
      </c>
      <c r="P16" s="108">
        <v>1264.1857603996355</v>
      </c>
      <c r="Q16" s="106">
        <v>1210.9273788771486</v>
      </c>
      <c r="R16" s="108">
        <v>906.47605902766554</v>
      </c>
      <c r="S16" s="108">
        <v>1052.1229864796871</v>
      </c>
      <c r="T16" s="71"/>
      <c r="X16" s="75"/>
      <c r="Y16" s="75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6.5" customHeight="1" x14ac:dyDescent="0.2">
      <c r="A17" s="71" t="s">
        <v>325</v>
      </c>
      <c r="B17" s="10">
        <v>6912.129013783936</v>
      </c>
      <c r="C17" s="10">
        <v>2774.9386655073736</v>
      </c>
      <c r="D17" s="10">
        <v>5401.0833140261275</v>
      </c>
      <c r="E17" s="10">
        <v>4809.8700803927868</v>
      </c>
      <c r="F17" s="94">
        <v>2693.349710643372</v>
      </c>
      <c r="G17" s="94">
        <v>3576.6341168684971</v>
      </c>
      <c r="H17" s="112">
        <v>2633.7931526420971</v>
      </c>
      <c r="I17" s="110">
        <v>1777.0982291024879</v>
      </c>
      <c r="J17" s="112">
        <v>2390.4637213914752</v>
      </c>
      <c r="K17" s="110">
        <v>1948.8202488642187</v>
      </c>
      <c r="L17" s="33">
        <v>1343.7648592519361</v>
      </c>
      <c r="M17" s="10">
        <v>995.79133610488941</v>
      </c>
      <c r="N17" s="106">
        <v>1720.6935089477156</v>
      </c>
      <c r="O17" s="107">
        <v>1273.3220104988829</v>
      </c>
      <c r="P17" s="108">
        <v>1255.460636960722</v>
      </c>
      <c r="Q17" s="106">
        <v>1043.9357147792639</v>
      </c>
      <c r="R17" s="108">
        <v>956.11357957337009</v>
      </c>
      <c r="S17" s="108">
        <v>908.64956814399795</v>
      </c>
      <c r="T17" s="71"/>
      <c r="X17" s="75"/>
      <c r="Y17" s="75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6.5" customHeight="1" x14ac:dyDescent="0.2">
      <c r="A18" s="71" t="s">
        <v>326</v>
      </c>
      <c r="B18" s="10">
        <v>9221.1051735486981</v>
      </c>
      <c r="C18" s="10">
        <v>4560.6763354670056</v>
      </c>
      <c r="D18" s="10">
        <v>8948.1527786107235</v>
      </c>
      <c r="E18" s="10">
        <v>6126.2765517332718</v>
      </c>
      <c r="F18" s="94">
        <v>2600.6121039977847</v>
      </c>
      <c r="G18" s="94">
        <v>4036.5151738082336</v>
      </c>
      <c r="H18" s="112">
        <v>3767.7216068761236</v>
      </c>
      <c r="I18" s="110">
        <v>2235.4227360974955</v>
      </c>
      <c r="J18" s="112">
        <v>2487.9295865085192</v>
      </c>
      <c r="K18" s="110">
        <v>2039.0700052998534</v>
      </c>
      <c r="L18" s="33">
        <v>1554.641408326793</v>
      </c>
      <c r="M18" s="10">
        <v>1234.7263836599745</v>
      </c>
      <c r="N18" s="106">
        <v>2256.7003045370798</v>
      </c>
      <c r="O18" s="107">
        <v>1457.731515990941</v>
      </c>
      <c r="P18" s="108">
        <v>982.65907206511542</v>
      </c>
      <c r="Q18" s="106">
        <v>962.07502066393704</v>
      </c>
      <c r="R18" s="108">
        <v>1129.1505633054001</v>
      </c>
      <c r="S18" s="108">
        <v>881.62165882672775</v>
      </c>
      <c r="T18" s="71"/>
      <c r="X18" s="75"/>
      <c r="Y18" s="75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6.5" customHeight="1" x14ac:dyDescent="0.2">
      <c r="A19" s="71" t="s">
        <v>327</v>
      </c>
      <c r="B19" s="10">
        <v>11535.181671565055</v>
      </c>
      <c r="C19" s="10">
        <v>6491.6463325954328</v>
      </c>
      <c r="D19" s="10">
        <v>11742.097883168546</v>
      </c>
      <c r="E19" s="10">
        <v>6214.8525105850849</v>
      </c>
      <c r="F19" s="94">
        <v>3088.8145806039629</v>
      </c>
      <c r="G19" s="94">
        <v>4662.7296944266582</v>
      </c>
      <c r="H19" s="112">
        <v>4960.9305684041619</v>
      </c>
      <c r="I19" s="110">
        <v>3018.3302511004144</v>
      </c>
      <c r="J19" s="112">
        <v>2805.8790505857601</v>
      </c>
      <c r="K19" s="110">
        <v>2233.5226807639838</v>
      </c>
      <c r="L19" s="33">
        <v>2040.2122452905878</v>
      </c>
      <c r="M19" s="10">
        <v>1807.6977811526681</v>
      </c>
      <c r="N19" s="106">
        <v>3154.393580903708</v>
      </c>
      <c r="O19" s="107">
        <v>1963.9753266413227</v>
      </c>
      <c r="P19" s="108">
        <v>921.33625203644726</v>
      </c>
      <c r="Q19" s="106">
        <v>1100.2965581482149</v>
      </c>
      <c r="R19" s="108">
        <v>1326.4915075031313</v>
      </c>
      <c r="S19" s="108">
        <v>1230.6361006718321</v>
      </c>
      <c r="T19" s="71"/>
      <c r="X19" s="75"/>
      <c r="Y19" s="75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6.5" customHeight="1" x14ac:dyDescent="0.2">
      <c r="A20" s="71" t="s">
        <v>328</v>
      </c>
      <c r="B20" s="10">
        <v>14590.926367362981</v>
      </c>
      <c r="C20" s="10">
        <v>9074.9225769758013</v>
      </c>
      <c r="D20" s="10">
        <v>7255.9554063707383</v>
      </c>
      <c r="E20" s="10">
        <v>5663.2249384380257</v>
      </c>
      <c r="F20" s="94">
        <v>3210.978974925174</v>
      </c>
      <c r="G20" s="94">
        <v>4965.0252673995446</v>
      </c>
      <c r="H20" s="112">
        <v>5719.5751649539534</v>
      </c>
      <c r="I20" s="110">
        <v>3749.6191727349624</v>
      </c>
      <c r="J20" s="112">
        <v>3127.1615158917343</v>
      </c>
      <c r="K20" s="110">
        <v>2449.5191212071127</v>
      </c>
      <c r="L20" s="33">
        <v>2630.9455708108717</v>
      </c>
      <c r="M20" s="10">
        <v>2868.0044732006568</v>
      </c>
      <c r="N20" s="106">
        <v>3791.5631004141187</v>
      </c>
      <c r="O20" s="107">
        <v>2231.4028358606802</v>
      </c>
      <c r="P20" s="108">
        <v>1079.308190841195</v>
      </c>
      <c r="Q20" s="106">
        <v>1439.5197089162625</v>
      </c>
      <c r="R20" s="108">
        <v>1802.6227566262353</v>
      </c>
      <c r="S20" s="108">
        <v>1802.8306493481239</v>
      </c>
      <c r="T20" s="71"/>
      <c r="W20" s="71"/>
      <c r="X20" s="75"/>
      <c r="Y20" s="75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6.5" customHeight="1" x14ac:dyDescent="0.2">
      <c r="A21" s="71" t="s">
        <v>329</v>
      </c>
      <c r="B21" s="21">
        <v>15390.964845238093</v>
      </c>
      <c r="C21" s="10">
        <v>11443.374938101788</v>
      </c>
      <c r="D21" s="10">
        <v>8263.0817436230827</v>
      </c>
      <c r="E21" s="10">
        <v>3858.6092574032396</v>
      </c>
      <c r="F21" s="94">
        <v>2518.0562192548455</v>
      </c>
      <c r="G21" s="94">
        <v>3868.7485055542434</v>
      </c>
      <c r="H21" s="112">
        <v>5941.9785130952387</v>
      </c>
      <c r="I21" s="110">
        <v>4209.9247297111415</v>
      </c>
      <c r="J21" s="112">
        <v>4348.9057261904773</v>
      </c>
      <c r="K21" s="110">
        <v>2525.9292152682256</v>
      </c>
      <c r="L21" s="33">
        <v>3392.5578785714283</v>
      </c>
      <c r="M21" s="10">
        <v>4390.6556499312237</v>
      </c>
      <c r="N21" s="106">
        <v>3914.6603993507142</v>
      </c>
      <c r="O21" s="107">
        <v>2383.7413947836521</v>
      </c>
      <c r="P21" s="108">
        <v>1330.0787416666667</v>
      </c>
      <c r="Q21" s="106">
        <v>1896.6928266850068</v>
      </c>
      <c r="R21" s="108">
        <v>1901.0513642857145</v>
      </c>
      <c r="S21" s="108">
        <v>2305.1845281980745</v>
      </c>
      <c r="T21" s="71"/>
      <c r="W21" s="71"/>
      <c r="X21" s="75"/>
      <c r="Y21" s="75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6.5" customHeight="1" x14ac:dyDescent="0.2">
      <c r="A22" s="71" t="s">
        <v>330</v>
      </c>
      <c r="B22" s="78">
        <v>15991.245971520859</v>
      </c>
      <c r="C22" s="113">
        <v>14408.627287191726</v>
      </c>
      <c r="D22" s="10">
        <v>6099.1024302769201</v>
      </c>
      <c r="E22" s="10">
        <v>5683.4772665800983</v>
      </c>
      <c r="F22" s="94">
        <v>2145.5506293170738</v>
      </c>
      <c r="G22" s="94">
        <v>3138.848829411224</v>
      </c>
      <c r="H22" s="112">
        <v>6487.5727196214912</v>
      </c>
      <c r="I22" s="110">
        <v>5150.7707846585436</v>
      </c>
      <c r="J22" s="112">
        <v>3469.2159546881398</v>
      </c>
      <c r="K22" s="110">
        <v>2942.7661129255121</v>
      </c>
      <c r="L22" s="33">
        <v>4880.2233428870386</v>
      </c>
      <c r="M22" s="10">
        <v>7163.1030733157477</v>
      </c>
      <c r="N22" s="106">
        <v>4475.5152628111773</v>
      </c>
      <c r="O22" s="107">
        <v>2630.0145979365238</v>
      </c>
      <c r="P22" s="108">
        <v>1868.543428870388</v>
      </c>
      <c r="Q22" s="106">
        <v>2969.7574069421767</v>
      </c>
      <c r="R22" s="108">
        <v>2236.7833381101859</v>
      </c>
      <c r="S22" s="108">
        <v>3160.4684063978561</v>
      </c>
      <c r="T22" s="71"/>
      <c r="X22" s="114"/>
      <c r="Y22" s="114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6.5" customHeight="1" x14ac:dyDescent="0.2">
      <c r="A23" s="71" t="s">
        <v>331</v>
      </c>
      <c r="B23" s="78">
        <v>16036.783582769884</v>
      </c>
      <c r="C23" s="113">
        <v>16970.711914548407</v>
      </c>
      <c r="D23" s="10">
        <v>3330.6556696996736</v>
      </c>
      <c r="E23" s="10">
        <v>3096.9977672068067</v>
      </c>
      <c r="F23" s="94">
        <v>1711.0745964382284</v>
      </c>
      <c r="G23" s="94">
        <v>2487.149754268813</v>
      </c>
      <c r="H23" s="112">
        <v>6088.6850976221231</v>
      </c>
      <c r="I23" s="110">
        <v>5978.8491535965386</v>
      </c>
      <c r="J23" s="112">
        <v>3180.1243424751196</v>
      </c>
      <c r="K23" s="110">
        <v>2875.5608869659272</v>
      </c>
      <c r="L23" s="33">
        <v>6992.944223201398</v>
      </c>
      <c r="M23" s="10">
        <v>8988.1514737696052</v>
      </c>
      <c r="N23" s="106">
        <v>4108.6245296034185</v>
      </c>
      <c r="O23" s="107">
        <v>2703.1726975947213</v>
      </c>
      <c r="P23" s="108">
        <v>2539.8639649016186</v>
      </c>
      <c r="Q23" s="106">
        <v>4246.0775256895622</v>
      </c>
      <c r="R23" s="108">
        <v>2321.4691050672341</v>
      </c>
      <c r="S23" s="108">
        <v>3209.4972444564632</v>
      </c>
      <c r="T23" s="71"/>
      <c r="X23" s="114"/>
      <c r="Y23" s="114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6.5" customHeight="1" x14ac:dyDescent="0.2">
      <c r="A24" s="71" t="s">
        <v>163</v>
      </c>
      <c r="B24" s="78">
        <v>15559.996037056098</v>
      </c>
      <c r="C24" s="113">
        <v>17592.930109748224</v>
      </c>
      <c r="D24" s="10">
        <v>2282.9698436837625</v>
      </c>
      <c r="E24" s="10">
        <v>1300.8195955501355</v>
      </c>
      <c r="F24" s="94">
        <v>1540.534281164704</v>
      </c>
      <c r="G24" s="94">
        <v>1924.963732342763</v>
      </c>
      <c r="H24" s="112">
        <v>6823.3300102933608</v>
      </c>
      <c r="I24" s="110">
        <v>6828.2011672046483</v>
      </c>
      <c r="J24" s="112">
        <v>3778.3230422027791</v>
      </c>
      <c r="K24" s="110">
        <v>2103.8840761781794</v>
      </c>
      <c r="L24" s="33">
        <v>8409.7229593412249</v>
      </c>
      <c r="M24" s="10">
        <v>8967.3720529373804</v>
      </c>
      <c r="N24" s="106">
        <v>4749.0759755568142</v>
      </c>
      <c r="O24" s="107">
        <v>2724.2104972949901</v>
      </c>
      <c r="P24" s="108">
        <v>3206.7733432835817</v>
      </c>
      <c r="Q24" s="106">
        <v>5428.8855674628794</v>
      </c>
      <c r="R24" s="108">
        <v>2762.9986062789503</v>
      </c>
      <c r="S24" s="108">
        <v>3120.7117985797286</v>
      </c>
      <c r="T24" s="71"/>
      <c r="X24" s="114"/>
      <c r="Y24" s="114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6.5" customHeight="1" x14ac:dyDescent="0.2">
      <c r="A25" s="115" t="s">
        <v>107</v>
      </c>
      <c r="B25" s="116">
        <v>3116.1162464898403</v>
      </c>
      <c r="C25" s="116">
        <v>2389.056126519195</v>
      </c>
      <c r="D25" s="116">
        <v>2762.4851189545511</v>
      </c>
      <c r="E25" s="116">
        <v>2529.3822714981707</v>
      </c>
      <c r="F25" s="6">
        <v>1352.9139101396297</v>
      </c>
      <c r="G25" s="6">
        <v>2153.0467984673501</v>
      </c>
      <c r="H25" s="117">
        <v>1445.1173822102905</v>
      </c>
      <c r="I25" s="118">
        <v>1665.5408586431881</v>
      </c>
      <c r="J25" s="117">
        <v>1602.3281812858838</v>
      </c>
      <c r="K25" s="119">
        <v>1559.1062269687757</v>
      </c>
      <c r="L25" s="120">
        <v>1257.657442203536</v>
      </c>
      <c r="M25" s="116">
        <v>1137.481634638589</v>
      </c>
      <c r="N25" s="121">
        <v>1208.8542711415926</v>
      </c>
      <c r="O25" s="122">
        <v>1055.6864827869713</v>
      </c>
      <c r="P25" s="123">
        <v>1106.6477028778622</v>
      </c>
      <c r="Q25" s="121">
        <v>1029.7224804833509</v>
      </c>
      <c r="R25" s="123">
        <v>820.32955359208961</v>
      </c>
      <c r="S25" s="190">
        <v>1141.0055286158929</v>
      </c>
      <c r="T25" s="71"/>
      <c r="X25" s="75"/>
      <c r="Y25" s="75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26.25" customHeight="1" x14ac:dyDescent="0.2">
      <c r="A26" s="124" t="s">
        <v>230</v>
      </c>
      <c r="B26" s="523">
        <v>2748</v>
      </c>
      <c r="C26" s="524"/>
      <c r="D26" s="523">
        <v>2644</v>
      </c>
      <c r="E26" s="524"/>
      <c r="F26" s="525">
        <v>1758.4514324538097</v>
      </c>
      <c r="G26" s="526"/>
      <c r="H26" s="525">
        <v>1556.8363123594281</v>
      </c>
      <c r="I26" s="525"/>
      <c r="J26" s="525">
        <v>1580</v>
      </c>
      <c r="K26" s="526"/>
      <c r="L26" s="513">
        <v>1196.7478108748551</v>
      </c>
      <c r="M26" s="527"/>
      <c r="N26" s="513">
        <v>1131</v>
      </c>
      <c r="O26" s="514"/>
      <c r="P26" s="513">
        <v>1067.6590991741232</v>
      </c>
      <c r="Q26" s="514"/>
      <c r="R26" s="515">
        <v>983</v>
      </c>
      <c r="S26" s="516"/>
      <c r="T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5" customHeight="1" x14ac:dyDescent="0.25">
      <c r="A27" s="410"/>
      <c r="B27" s="410"/>
      <c r="C27" s="410"/>
      <c r="D27" s="410"/>
      <c r="E27" s="410"/>
      <c r="F27" s="410"/>
      <c r="G27" s="410"/>
      <c r="H27" s="410"/>
      <c r="I27" s="410"/>
      <c r="J27" s="410"/>
      <c r="K27" s="410"/>
      <c r="L27" s="386"/>
      <c r="M27" s="386"/>
      <c r="N27" s="386"/>
      <c r="O27" s="386"/>
      <c r="P27" s="386"/>
      <c r="Q27" s="386"/>
      <c r="R27" s="386"/>
      <c r="S27" s="383" t="s">
        <v>385</v>
      </c>
      <c r="X27" s="75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x14ac:dyDescent="0.2">
      <c r="B28" s="33"/>
      <c r="D28" s="33"/>
      <c r="F28" s="33"/>
      <c r="H28" s="33"/>
      <c r="J28" s="33"/>
      <c r="L28" s="33"/>
      <c r="N28" s="33"/>
      <c r="P28" s="33"/>
      <c r="R28" s="33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x14ac:dyDescent="0.2">
      <c r="P29" s="33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x14ac:dyDescent="0.2">
      <c r="X30" s="71"/>
      <c r="Y30" s="71"/>
      <c r="Z30" s="71"/>
      <c r="AA30" s="71"/>
      <c r="AB30" s="71"/>
      <c r="AC30" s="71"/>
      <c r="AD30" s="71"/>
      <c r="AE30" s="125"/>
      <c r="AF30" s="125"/>
      <c r="AG30" s="71"/>
      <c r="AH30" s="71"/>
    </row>
    <row r="31" spans="1:34" x14ac:dyDescent="0.2">
      <c r="G31" s="33"/>
      <c r="H31" s="33"/>
      <c r="I31" s="33"/>
      <c r="X31" s="71"/>
      <c r="Y31" s="71"/>
      <c r="Z31" s="71"/>
      <c r="AA31" s="71"/>
      <c r="AB31" s="71"/>
      <c r="AC31" s="71"/>
      <c r="AD31" s="71"/>
      <c r="AE31" s="125"/>
      <c r="AF31" s="125"/>
      <c r="AG31" s="71"/>
      <c r="AH31" s="71"/>
    </row>
    <row r="32" spans="1:34" x14ac:dyDescent="0.2">
      <c r="X32" s="71"/>
      <c r="Y32" s="71"/>
      <c r="Z32" s="71"/>
      <c r="AA32" s="71"/>
      <c r="AB32" s="71"/>
      <c r="AC32" s="71"/>
      <c r="AD32" s="71"/>
      <c r="AE32" s="125"/>
      <c r="AF32" s="125"/>
      <c r="AG32" s="71"/>
      <c r="AH32" s="71"/>
    </row>
    <row r="33" spans="8:34" x14ac:dyDescent="0.2">
      <c r="H33" s="33"/>
      <c r="X33" s="71"/>
      <c r="Y33" s="71"/>
      <c r="Z33" s="71"/>
      <c r="AA33" s="71"/>
      <c r="AB33" s="71"/>
      <c r="AC33" s="71"/>
      <c r="AD33" s="71"/>
      <c r="AE33" s="125"/>
      <c r="AF33" s="125"/>
      <c r="AG33" s="71"/>
      <c r="AH33" s="71"/>
    </row>
    <row r="34" spans="8:34" x14ac:dyDescent="0.2"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</sheetData>
  <mergeCells count="20">
    <mergeCell ref="A1:S1"/>
    <mergeCell ref="P26:Q26"/>
    <mergeCell ref="R26:S26"/>
    <mergeCell ref="L3:M3"/>
    <mergeCell ref="N3:O3"/>
    <mergeCell ref="P3:Q3"/>
    <mergeCell ref="R3:S3"/>
    <mergeCell ref="B26:C26"/>
    <mergeCell ref="D26:E26"/>
    <mergeCell ref="F26:G26"/>
    <mergeCell ref="H26:I26"/>
    <mergeCell ref="J26:K26"/>
    <mergeCell ref="L26:M26"/>
    <mergeCell ref="A3:A4"/>
    <mergeCell ref="B3:C3"/>
    <mergeCell ref="D3:E3"/>
    <mergeCell ref="F3:G3"/>
    <mergeCell ref="H3:I3"/>
    <mergeCell ref="J3:K3"/>
    <mergeCell ref="N26:O26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showGridLines="0" workbookViewId="0">
      <selection activeCell="A2" sqref="A2"/>
    </sheetView>
  </sheetViews>
  <sheetFormatPr defaultRowHeight="15" x14ac:dyDescent="0.25"/>
  <cols>
    <col min="1" max="1" width="34.28515625" customWidth="1"/>
    <col min="2" max="10" width="7.140625" customWidth="1"/>
  </cols>
  <sheetData>
    <row r="1" spans="1:18" x14ac:dyDescent="0.25">
      <c r="A1" s="488" t="s">
        <v>339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8" x14ac:dyDescent="0.25">
      <c r="A2" s="184" t="s">
        <v>228</v>
      </c>
      <c r="B2" s="200"/>
      <c r="C2" s="200"/>
      <c r="D2" s="200"/>
      <c r="E2" s="200"/>
      <c r="F2" s="200"/>
      <c r="G2" s="200"/>
      <c r="H2" s="200"/>
      <c r="I2" s="200"/>
      <c r="J2" s="200"/>
      <c r="K2" s="199"/>
    </row>
    <row r="3" spans="1:18" ht="15" customHeight="1" thickBot="1" x14ac:dyDescent="0.3">
      <c r="A3" s="201" t="s">
        <v>251</v>
      </c>
      <c r="B3" s="202">
        <v>2010</v>
      </c>
      <c r="C3" s="202">
        <v>2011</v>
      </c>
      <c r="D3" s="202">
        <v>2012</v>
      </c>
      <c r="E3" s="202">
        <v>2013</v>
      </c>
      <c r="F3" s="202">
        <v>2014</v>
      </c>
      <c r="G3" s="202">
        <v>2015</v>
      </c>
      <c r="H3" s="202">
        <v>2016</v>
      </c>
      <c r="I3" s="202">
        <v>2017</v>
      </c>
      <c r="J3" s="203">
        <v>2018</v>
      </c>
    </row>
    <row r="4" spans="1:18" ht="15" customHeight="1" x14ac:dyDescent="0.25">
      <c r="A4" s="421" t="s">
        <v>288</v>
      </c>
      <c r="B4" s="205">
        <f>B5+B6</f>
        <v>13315</v>
      </c>
      <c r="C4" s="205">
        <f t="shared" ref="C4:J4" si="0">C5+C6</f>
        <v>13337</v>
      </c>
      <c r="D4" s="205">
        <f>D5+D6</f>
        <v>13038</v>
      </c>
      <c r="E4" s="205">
        <f t="shared" si="0"/>
        <v>13758</v>
      </c>
      <c r="F4" s="205">
        <f t="shared" si="0"/>
        <v>15301</v>
      </c>
      <c r="G4" s="205">
        <f t="shared" si="0"/>
        <v>16279</v>
      </c>
      <c r="H4" s="205">
        <f t="shared" si="0"/>
        <v>16865</v>
      </c>
      <c r="I4" s="205">
        <f t="shared" si="0"/>
        <v>17801.160245500003</v>
      </c>
      <c r="J4" s="198">
        <f t="shared" si="0"/>
        <v>18927.162661499999</v>
      </c>
      <c r="K4" s="199"/>
    </row>
    <row r="5" spans="1:18" ht="15" customHeight="1" x14ac:dyDescent="0.25">
      <c r="A5" s="422" t="s">
        <v>289</v>
      </c>
      <c r="B5" s="207">
        <v>487</v>
      </c>
      <c r="C5" s="207">
        <v>576</v>
      </c>
      <c r="D5" s="207">
        <v>834</v>
      </c>
      <c r="E5" s="207">
        <v>699</v>
      </c>
      <c r="F5" s="207">
        <v>755</v>
      </c>
      <c r="G5" s="207">
        <v>814</v>
      </c>
      <c r="H5" s="207">
        <v>818</v>
      </c>
      <c r="I5" s="207">
        <v>898.96417650000001</v>
      </c>
      <c r="J5" s="142">
        <v>933.16266150000001</v>
      </c>
    </row>
    <row r="6" spans="1:18" ht="15" customHeight="1" x14ac:dyDescent="0.25">
      <c r="A6" s="422" t="s">
        <v>290</v>
      </c>
      <c r="B6" s="209">
        <f>B7+B8+B9</f>
        <v>12828</v>
      </c>
      <c r="C6" s="209">
        <f t="shared" ref="C6:J6" si="1">C7+C8+C9</f>
        <v>12761</v>
      </c>
      <c r="D6" s="209">
        <f>D7+D8+D9</f>
        <v>12204</v>
      </c>
      <c r="E6" s="209">
        <f t="shared" si="1"/>
        <v>13059</v>
      </c>
      <c r="F6" s="209">
        <f t="shared" si="1"/>
        <v>14546</v>
      </c>
      <c r="G6" s="209">
        <f t="shared" si="1"/>
        <v>15465</v>
      </c>
      <c r="H6" s="209">
        <f t="shared" si="1"/>
        <v>16047</v>
      </c>
      <c r="I6" s="209">
        <f t="shared" si="1"/>
        <v>16902.196069000001</v>
      </c>
      <c r="J6" s="197">
        <f t="shared" si="1"/>
        <v>17994</v>
      </c>
      <c r="K6" s="199"/>
    </row>
    <row r="7" spans="1:18" ht="15" customHeight="1" x14ac:dyDescent="0.25">
      <c r="A7" s="340" t="s">
        <v>291</v>
      </c>
      <c r="B7" s="209">
        <v>2382</v>
      </c>
      <c r="C7" s="209">
        <v>2171</v>
      </c>
      <c r="D7" s="209">
        <v>2302</v>
      </c>
      <c r="E7" s="209">
        <v>2429</v>
      </c>
      <c r="F7" s="209">
        <v>2622</v>
      </c>
      <c r="G7" s="209">
        <v>2758</v>
      </c>
      <c r="H7" s="209">
        <v>2902</v>
      </c>
      <c r="I7" s="209">
        <v>2966.0558840000003</v>
      </c>
      <c r="J7" s="197">
        <v>3067</v>
      </c>
    </row>
    <row r="8" spans="1:18" ht="15" customHeight="1" x14ac:dyDescent="0.25">
      <c r="A8" s="340" t="s">
        <v>292</v>
      </c>
      <c r="B8" s="209">
        <v>7118</v>
      </c>
      <c r="C8" s="209">
        <v>7737</v>
      </c>
      <c r="D8" s="209">
        <v>6802</v>
      </c>
      <c r="E8" s="209">
        <v>7362</v>
      </c>
      <c r="F8" s="209">
        <v>8436</v>
      </c>
      <c r="G8" s="209">
        <v>9236</v>
      </c>
      <c r="H8" s="209">
        <v>9637</v>
      </c>
      <c r="I8" s="209">
        <v>10258.20147</v>
      </c>
      <c r="J8" s="197">
        <v>11148</v>
      </c>
    </row>
    <row r="9" spans="1:18" ht="15" customHeight="1" x14ac:dyDescent="0.25">
      <c r="A9" s="340" t="s">
        <v>293</v>
      </c>
      <c r="B9" s="209">
        <v>3328</v>
      </c>
      <c r="C9" s="209">
        <v>2853</v>
      </c>
      <c r="D9" s="209">
        <v>3100</v>
      </c>
      <c r="E9" s="209">
        <v>3268</v>
      </c>
      <c r="F9" s="209">
        <v>3488</v>
      </c>
      <c r="G9" s="209">
        <v>3471</v>
      </c>
      <c r="H9" s="209">
        <v>3508</v>
      </c>
      <c r="I9" s="209">
        <v>3677.9387149999998</v>
      </c>
      <c r="J9" s="197">
        <v>3779</v>
      </c>
    </row>
    <row r="10" spans="1:18" ht="15" customHeight="1" x14ac:dyDescent="0.25">
      <c r="A10" s="18" t="s">
        <v>294</v>
      </c>
      <c r="B10" s="205">
        <f>B11+B12</f>
        <v>2222</v>
      </c>
      <c r="C10" s="205">
        <f t="shared" ref="C10:J10" si="2">C11+C12</f>
        <v>2539</v>
      </c>
      <c r="D10" s="205">
        <f t="shared" si="2"/>
        <v>3388</v>
      </c>
      <c r="E10" s="205">
        <f t="shared" si="2"/>
        <v>2983</v>
      </c>
      <c r="F10" s="205">
        <f t="shared" si="2"/>
        <v>3240</v>
      </c>
      <c r="G10" s="205">
        <f t="shared" si="2"/>
        <v>3562</v>
      </c>
      <c r="H10" s="205">
        <f t="shared" si="2"/>
        <v>3687</v>
      </c>
      <c r="I10" s="205">
        <f t="shared" si="2"/>
        <v>3932.777486</v>
      </c>
      <c r="J10" s="198">
        <f t="shared" si="2"/>
        <v>4088</v>
      </c>
      <c r="K10" s="199"/>
    </row>
    <row r="11" spans="1:18" ht="15" customHeight="1" x14ac:dyDescent="0.25">
      <c r="A11" s="23" t="s">
        <v>295</v>
      </c>
      <c r="B11" s="209">
        <v>1596</v>
      </c>
      <c r="C11" s="209">
        <v>1888</v>
      </c>
      <c r="D11" s="209">
        <v>2732</v>
      </c>
      <c r="E11" s="209">
        <v>2289</v>
      </c>
      <c r="F11" s="209">
        <v>2473</v>
      </c>
      <c r="G11" s="209">
        <v>2667</v>
      </c>
      <c r="H11" s="209">
        <v>2681</v>
      </c>
      <c r="I11" s="209">
        <v>2945.777486</v>
      </c>
      <c r="J11" s="197">
        <v>3058</v>
      </c>
    </row>
    <row r="12" spans="1:18" ht="15" customHeight="1" x14ac:dyDescent="0.25">
      <c r="A12" s="23" t="s">
        <v>296</v>
      </c>
      <c r="B12" s="209">
        <v>626</v>
      </c>
      <c r="C12" s="209">
        <v>651</v>
      </c>
      <c r="D12" s="209">
        <v>656</v>
      </c>
      <c r="E12" s="209">
        <v>694</v>
      </c>
      <c r="F12" s="209">
        <v>767</v>
      </c>
      <c r="G12" s="209">
        <v>895</v>
      </c>
      <c r="H12" s="209">
        <v>1006</v>
      </c>
      <c r="I12" s="209">
        <v>987</v>
      </c>
      <c r="J12" s="197">
        <v>1030</v>
      </c>
      <c r="R12" s="199"/>
    </row>
    <row r="13" spans="1:18" ht="15" customHeight="1" x14ac:dyDescent="0.25">
      <c r="A13" s="18" t="s">
        <v>297</v>
      </c>
      <c r="B13" s="193">
        <v>53</v>
      </c>
      <c r="C13" s="196">
        <v>63</v>
      </c>
      <c r="D13" s="193">
        <v>91</v>
      </c>
      <c r="E13" s="198">
        <v>76</v>
      </c>
      <c r="F13" s="193">
        <v>82</v>
      </c>
      <c r="G13" s="193">
        <v>89</v>
      </c>
      <c r="H13" s="196">
        <v>89</v>
      </c>
      <c r="I13" s="193">
        <v>98</v>
      </c>
      <c r="J13" s="198">
        <v>102</v>
      </c>
    </row>
    <row r="14" spans="1:18" ht="15" customHeight="1" x14ac:dyDescent="0.25">
      <c r="A14" s="421" t="s">
        <v>298</v>
      </c>
      <c r="B14" s="330">
        <v>27115</v>
      </c>
      <c r="C14" s="330">
        <f>C15+C19</f>
        <v>28089</v>
      </c>
      <c r="D14" s="330">
        <f>D15+D19</f>
        <v>27722</v>
      </c>
      <c r="E14" s="330">
        <v>26648</v>
      </c>
      <c r="F14" s="330">
        <v>27867</v>
      </c>
      <c r="G14" s="330">
        <v>29428</v>
      </c>
      <c r="H14" s="330">
        <v>30574</v>
      </c>
      <c r="I14" s="330">
        <f>I15+I19</f>
        <v>32220</v>
      </c>
      <c r="J14" s="315">
        <f>J15+J19</f>
        <v>34648</v>
      </c>
    </row>
    <row r="15" spans="1:18" ht="15" customHeight="1" x14ac:dyDescent="0.25">
      <c r="A15" s="422" t="s">
        <v>299</v>
      </c>
      <c r="B15" s="333">
        <v>21380</v>
      </c>
      <c r="C15" s="333">
        <f>C16+C17+C18</f>
        <v>22347</v>
      </c>
      <c r="D15" s="333">
        <f>D16+D17+D18</f>
        <v>22163</v>
      </c>
      <c r="E15" s="333">
        <v>21102</v>
      </c>
      <c r="F15" s="333">
        <v>22264</v>
      </c>
      <c r="G15" s="333">
        <v>23535</v>
      </c>
      <c r="H15" s="333">
        <v>24428</v>
      </c>
      <c r="I15" s="333">
        <f>I16+I17+I18</f>
        <v>26259</v>
      </c>
      <c r="J15" s="153">
        <f>J16+J17+J18</f>
        <v>28480</v>
      </c>
    </row>
    <row r="16" spans="1:18" ht="15" customHeight="1" x14ac:dyDescent="0.25">
      <c r="A16" s="422" t="s">
        <v>300</v>
      </c>
      <c r="B16" s="333">
        <v>8932</v>
      </c>
      <c r="C16" s="333">
        <v>9439</v>
      </c>
      <c r="D16" s="333">
        <v>9394</v>
      </c>
      <c r="E16" s="333">
        <v>9303</v>
      </c>
      <c r="F16" s="333">
        <v>9496</v>
      </c>
      <c r="G16" s="333">
        <v>10121</v>
      </c>
      <c r="H16" s="333">
        <v>10295</v>
      </c>
      <c r="I16" s="333">
        <v>11058</v>
      </c>
      <c r="J16" s="153">
        <v>12101</v>
      </c>
    </row>
    <row r="17" spans="1:21" ht="15" customHeight="1" x14ac:dyDescent="0.25">
      <c r="A17" s="422" t="s">
        <v>301</v>
      </c>
      <c r="B17" s="334">
        <v>11843</v>
      </c>
      <c r="C17" s="333">
        <v>12262</v>
      </c>
      <c r="D17" s="334">
        <v>12088</v>
      </c>
      <c r="E17" s="334">
        <v>11179</v>
      </c>
      <c r="F17" s="334">
        <v>12140</v>
      </c>
      <c r="G17" s="334">
        <v>12744</v>
      </c>
      <c r="H17" s="334">
        <v>13447</v>
      </c>
      <c r="I17" s="333">
        <v>14525</v>
      </c>
      <c r="J17" s="153">
        <v>15643</v>
      </c>
    </row>
    <row r="18" spans="1:21" ht="15" customHeight="1" x14ac:dyDescent="0.25">
      <c r="A18" s="418" t="s">
        <v>302</v>
      </c>
      <c r="B18" s="334">
        <v>605</v>
      </c>
      <c r="C18" s="334">
        <v>646</v>
      </c>
      <c r="D18" s="334">
        <v>681</v>
      </c>
      <c r="E18" s="334">
        <v>620</v>
      </c>
      <c r="F18" s="334">
        <v>628</v>
      </c>
      <c r="G18" s="334">
        <v>670</v>
      </c>
      <c r="H18" s="334">
        <v>686</v>
      </c>
      <c r="I18" s="333">
        <v>676</v>
      </c>
      <c r="J18" s="153">
        <v>736</v>
      </c>
      <c r="Q18" s="199"/>
    </row>
    <row r="19" spans="1:21" ht="15" customHeight="1" x14ac:dyDescent="0.25">
      <c r="A19" s="340" t="s">
        <v>303</v>
      </c>
      <c r="B19" s="251">
        <v>5735</v>
      </c>
      <c r="C19" s="334">
        <f>C20+C21+C22</f>
        <v>5742</v>
      </c>
      <c r="D19" s="334">
        <f>D20+D21+D22</f>
        <v>5559</v>
      </c>
      <c r="E19" s="334">
        <v>5546</v>
      </c>
      <c r="F19" s="334">
        <v>5603</v>
      </c>
      <c r="G19" s="333">
        <v>5893</v>
      </c>
      <c r="H19" s="251">
        <v>6146</v>
      </c>
      <c r="I19" s="333">
        <f>I20+I21+I22</f>
        <v>5961</v>
      </c>
      <c r="J19" s="153">
        <f>J20+J21+J22</f>
        <v>6168</v>
      </c>
      <c r="Q19" s="199"/>
    </row>
    <row r="20" spans="1:21" ht="15" customHeight="1" x14ac:dyDescent="0.25">
      <c r="A20" s="423" t="s">
        <v>304</v>
      </c>
      <c r="B20" s="333">
        <v>3740</v>
      </c>
      <c r="C20" s="334">
        <v>3744</v>
      </c>
      <c r="D20" s="333">
        <v>3626</v>
      </c>
      <c r="E20" s="333">
        <v>3617</v>
      </c>
      <c r="F20" s="333">
        <v>3654</v>
      </c>
      <c r="G20" s="333">
        <v>3843</v>
      </c>
      <c r="H20" s="333">
        <v>4008</v>
      </c>
      <c r="I20" s="333">
        <v>3887</v>
      </c>
      <c r="J20" s="153">
        <v>4022</v>
      </c>
    </row>
    <row r="21" spans="1:21" ht="15" customHeight="1" x14ac:dyDescent="0.25">
      <c r="A21" s="423" t="s">
        <v>305</v>
      </c>
      <c r="B21" s="333">
        <v>296</v>
      </c>
      <c r="C21" s="333">
        <v>297</v>
      </c>
      <c r="D21" s="333">
        <v>287</v>
      </c>
      <c r="E21" s="333">
        <v>286</v>
      </c>
      <c r="F21" s="333">
        <v>289</v>
      </c>
      <c r="G21" s="333">
        <v>304</v>
      </c>
      <c r="H21" s="333">
        <v>317</v>
      </c>
      <c r="I21" s="333">
        <v>308</v>
      </c>
      <c r="J21" s="153">
        <v>319</v>
      </c>
      <c r="S21" s="199"/>
    </row>
    <row r="22" spans="1:21" ht="15" customHeight="1" x14ac:dyDescent="0.25">
      <c r="A22" s="423" t="s">
        <v>306</v>
      </c>
      <c r="B22" s="333">
        <v>1699</v>
      </c>
      <c r="C22" s="333">
        <v>1701</v>
      </c>
      <c r="D22" s="333">
        <v>1646</v>
      </c>
      <c r="E22" s="333">
        <v>1643</v>
      </c>
      <c r="F22" s="333">
        <v>1660</v>
      </c>
      <c r="G22" s="335">
        <v>1746</v>
      </c>
      <c r="H22" s="333">
        <v>1821</v>
      </c>
      <c r="I22" s="333">
        <v>1766</v>
      </c>
      <c r="J22" s="153">
        <v>1827</v>
      </c>
      <c r="U22" s="199"/>
    </row>
    <row r="23" spans="1:21" ht="15" customHeight="1" x14ac:dyDescent="0.25">
      <c r="A23" s="433" t="s">
        <v>107</v>
      </c>
      <c r="B23" s="256">
        <f>B4+B10+B13+B14</f>
        <v>42705</v>
      </c>
      <c r="C23" s="367">
        <f>C4+C10+C13+C14</f>
        <v>44028</v>
      </c>
      <c r="D23" s="367">
        <f>D4+D10+D13+D14</f>
        <v>44239</v>
      </c>
      <c r="E23" s="216">
        <f>E4+E10+E13+E14</f>
        <v>43465</v>
      </c>
      <c r="F23" s="216">
        <v>46490</v>
      </c>
      <c r="G23" s="368">
        <v>49358</v>
      </c>
      <c r="H23" s="216">
        <v>51215</v>
      </c>
      <c r="I23" s="216">
        <v>54051</v>
      </c>
      <c r="J23" s="217">
        <v>57765.2</v>
      </c>
      <c r="K23" s="199"/>
    </row>
    <row r="24" spans="1:21" x14ac:dyDescent="0.25">
      <c r="J24" s="365" t="s">
        <v>385</v>
      </c>
    </row>
    <row r="26" spans="1:21" x14ac:dyDescent="0.25">
      <c r="B26" s="197"/>
      <c r="C26" s="197"/>
      <c r="D26" s="197"/>
      <c r="E26" s="197"/>
      <c r="F26" s="197"/>
      <c r="G26" s="197"/>
      <c r="H26" s="197"/>
      <c r="I26" s="197"/>
      <c r="J26" s="197"/>
    </row>
    <row r="27" spans="1:21" x14ac:dyDescent="0.25">
      <c r="B27" s="369"/>
      <c r="C27" s="369"/>
      <c r="D27" s="369"/>
      <c r="E27" s="369"/>
      <c r="F27" s="369"/>
      <c r="G27" s="369"/>
      <c r="H27" s="369"/>
      <c r="I27" s="369"/>
      <c r="J27" s="369"/>
    </row>
    <row r="28" spans="1:21" x14ac:dyDescent="0.25">
      <c r="B28" s="370"/>
      <c r="C28" s="370"/>
      <c r="D28" s="370"/>
      <c r="E28" s="370"/>
      <c r="F28" s="370"/>
      <c r="G28" s="370"/>
      <c r="H28" s="370"/>
      <c r="I28" s="370"/>
      <c r="J28" s="370"/>
    </row>
    <row r="30" spans="1:21" x14ac:dyDescent="0.25">
      <c r="A30" s="371"/>
      <c r="B30" s="372"/>
      <c r="C30" s="372"/>
      <c r="D30" s="372"/>
      <c r="E30" s="372"/>
      <c r="F30" s="372"/>
      <c r="G30" s="372"/>
      <c r="H30" s="372"/>
      <c r="I30" s="372"/>
      <c r="J30" s="373"/>
    </row>
    <row r="31" spans="1:21" x14ac:dyDescent="0.25">
      <c r="A31" s="374"/>
      <c r="B31" s="375"/>
      <c r="C31" s="375"/>
      <c r="D31" s="375"/>
      <c r="E31" s="375"/>
      <c r="F31" s="375"/>
      <c r="G31" s="375"/>
      <c r="H31" s="375"/>
      <c r="I31" s="375"/>
      <c r="J31" s="376"/>
    </row>
    <row r="32" spans="1:21" x14ac:dyDescent="0.25">
      <c r="A32" s="377"/>
      <c r="B32" s="251"/>
      <c r="C32" s="251"/>
      <c r="D32" s="251"/>
      <c r="E32" s="251"/>
      <c r="F32" s="251"/>
      <c r="G32" s="251"/>
      <c r="H32" s="251"/>
      <c r="I32" s="251"/>
      <c r="J32" s="153"/>
    </row>
    <row r="33" spans="1:10" x14ac:dyDescent="0.25">
      <c r="A33" s="377"/>
      <c r="B33" s="251"/>
      <c r="C33" s="251"/>
      <c r="D33" s="251"/>
      <c r="E33" s="251"/>
      <c r="F33" s="251"/>
      <c r="G33" s="251"/>
      <c r="H33" s="251"/>
      <c r="I33" s="251"/>
      <c r="J33" s="153"/>
    </row>
    <row r="34" spans="1:10" x14ac:dyDescent="0.25">
      <c r="A34" s="377"/>
      <c r="B34" s="251"/>
      <c r="C34" s="251"/>
      <c r="D34" s="251"/>
      <c r="E34" s="251"/>
      <c r="F34" s="251"/>
      <c r="G34" s="251"/>
      <c r="H34" s="251"/>
      <c r="I34" s="251"/>
      <c r="J34" s="153"/>
    </row>
    <row r="35" spans="1:10" x14ac:dyDescent="0.25">
      <c r="A35" s="377"/>
      <c r="B35" s="251"/>
      <c r="C35" s="251"/>
      <c r="D35" s="251"/>
      <c r="E35" s="251"/>
      <c r="F35" s="251"/>
      <c r="G35" s="251"/>
      <c r="H35" s="251"/>
      <c r="I35" s="251"/>
      <c r="J35" s="153"/>
    </row>
    <row r="36" spans="1:10" x14ac:dyDescent="0.25">
      <c r="A36" s="377"/>
      <c r="B36" s="251"/>
      <c r="C36" s="251"/>
      <c r="D36" s="251"/>
      <c r="E36" s="251"/>
      <c r="F36" s="251"/>
      <c r="G36" s="251"/>
      <c r="H36" s="251"/>
      <c r="I36" s="251"/>
      <c r="J36" s="153"/>
    </row>
    <row r="37" spans="1:10" x14ac:dyDescent="0.25">
      <c r="A37" s="374"/>
      <c r="B37" s="375"/>
      <c r="C37" s="375"/>
      <c r="D37" s="375"/>
      <c r="E37" s="375"/>
      <c r="F37" s="375"/>
      <c r="G37" s="375"/>
      <c r="H37" s="375"/>
      <c r="I37" s="375"/>
      <c r="J37" s="376"/>
    </row>
    <row r="38" spans="1:10" x14ac:dyDescent="0.25">
      <c r="A38" s="377"/>
      <c r="B38" s="251"/>
      <c r="C38" s="251"/>
      <c r="D38" s="251"/>
      <c r="E38" s="251"/>
      <c r="F38" s="251"/>
      <c r="G38" s="251"/>
      <c r="H38" s="251"/>
      <c r="I38" s="251"/>
      <c r="J38" s="153"/>
    </row>
    <row r="39" spans="1:10" x14ac:dyDescent="0.25">
      <c r="A39" s="377"/>
      <c r="B39" s="251"/>
      <c r="C39" s="251"/>
      <c r="D39" s="251"/>
      <c r="E39" s="251"/>
      <c r="F39" s="251"/>
      <c r="G39" s="251"/>
      <c r="H39" s="251"/>
      <c r="I39" s="251"/>
      <c r="J39" s="153"/>
    </row>
    <row r="40" spans="1:10" x14ac:dyDescent="0.25">
      <c r="A40" s="378"/>
      <c r="B40" s="375"/>
      <c r="C40" s="375"/>
      <c r="D40" s="375"/>
      <c r="E40" s="375"/>
      <c r="F40" s="375"/>
      <c r="G40" s="375"/>
      <c r="H40" s="375"/>
      <c r="I40" s="375"/>
      <c r="J40" s="376"/>
    </row>
    <row r="41" spans="1:10" x14ac:dyDescent="0.25">
      <c r="A41" s="374"/>
      <c r="B41" s="375"/>
      <c r="C41" s="375"/>
      <c r="D41" s="375"/>
      <c r="E41" s="375"/>
      <c r="F41" s="375"/>
      <c r="G41" s="375"/>
      <c r="H41" s="375"/>
      <c r="I41" s="375"/>
      <c r="J41" s="376"/>
    </row>
    <row r="42" spans="1:10" x14ac:dyDescent="0.25">
      <c r="A42" s="377"/>
      <c r="B42" s="251"/>
      <c r="C42" s="251"/>
      <c r="D42" s="251"/>
      <c r="E42" s="251"/>
      <c r="F42" s="251"/>
      <c r="G42" s="251"/>
      <c r="H42" s="251"/>
      <c r="I42" s="251"/>
      <c r="J42" s="153"/>
    </row>
    <row r="43" spans="1:10" x14ac:dyDescent="0.25">
      <c r="A43" s="377"/>
      <c r="B43" s="251"/>
      <c r="C43" s="251"/>
      <c r="D43" s="251"/>
      <c r="E43" s="251"/>
      <c r="F43" s="251"/>
      <c r="G43" s="251"/>
      <c r="H43" s="251"/>
      <c r="I43" s="251"/>
      <c r="J43" s="153"/>
    </row>
    <row r="44" spans="1:10" x14ac:dyDescent="0.25">
      <c r="A44" s="377"/>
      <c r="B44" s="251"/>
      <c r="C44" s="251"/>
      <c r="D44" s="251"/>
      <c r="E44" s="251"/>
      <c r="F44" s="251"/>
      <c r="G44" s="251"/>
      <c r="H44" s="251"/>
      <c r="I44" s="251"/>
      <c r="J44" s="153"/>
    </row>
    <row r="45" spans="1:10" x14ac:dyDescent="0.25">
      <c r="A45" s="248"/>
      <c r="B45" s="251"/>
      <c r="C45" s="251"/>
      <c r="D45" s="251"/>
      <c r="E45" s="251"/>
      <c r="F45" s="251"/>
      <c r="G45" s="251"/>
      <c r="H45" s="251"/>
      <c r="I45" s="251"/>
      <c r="J45" s="153"/>
    </row>
    <row r="46" spans="1:10" x14ac:dyDescent="0.25">
      <c r="A46" s="377"/>
      <c r="B46" s="251"/>
      <c r="C46" s="251"/>
      <c r="D46" s="251"/>
      <c r="E46" s="251"/>
      <c r="F46" s="251"/>
      <c r="G46" s="251"/>
      <c r="H46" s="251"/>
      <c r="I46" s="251"/>
      <c r="J46" s="153"/>
    </row>
    <row r="47" spans="1:10" x14ac:dyDescent="0.25">
      <c r="A47" s="377"/>
      <c r="B47" s="251"/>
      <c r="C47" s="251"/>
      <c r="D47" s="251"/>
      <c r="E47" s="251"/>
      <c r="F47" s="251"/>
      <c r="G47" s="251"/>
      <c r="H47" s="251"/>
      <c r="I47" s="251"/>
      <c r="J47" s="153"/>
    </row>
    <row r="48" spans="1:10" x14ac:dyDescent="0.25">
      <c r="A48" s="377"/>
      <c r="B48" s="251"/>
      <c r="C48" s="251"/>
      <c r="D48" s="251"/>
      <c r="E48" s="251"/>
      <c r="F48" s="251"/>
      <c r="G48" s="251"/>
      <c r="H48" s="251"/>
      <c r="I48" s="251"/>
      <c r="J48" s="153"/>
    </row>
    <row r="49" spans="1:10" x14ac:dyDescent="0.25">
      <c r="A49" s="377"/>
      <c r="B49" s="251"/>
      <c r="C49" s="251"/>
      <c r="D49" s="251"/>
      <c r="E49" s="251"/>
      <c r="F49" s="251"/>
      <c r="G49" s="251"/>
      <c r="H49" s="251"/>
      <c r="I49" s="251"/>
      <c r="J49" s="153"/>
    </row>
    <row r="50" spans="1:10" x14ac:dyDescent="0.25">
      <c r="A50" s="374"/>
      <c r="B50" s="375"/>
      <c r="C50" s="375"/>
      <c r="D50" s="375"/>
      <c r="E50" s="375"/>
      <c r="F50" s="375"/>
      <c r="G50" s="375"/>
      <c r="H50" s="375"/>
      <c r="I50" s="375"/>
      <c r="J50" s="376"/>
    </row>
  </sheetData>
  <mergeCells count="1">
    <mergeCell ref="A1:J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Normal="100" workbookViewId="0">
      <selection activeCell="A2" sqref="A2"/>
    </sheetView>
  </sheetViews>
  <sheetFormatPr defaultRowHeight="15" x14ac:dyDescent="0.25"/>
  <cols>
    <col min="1" max="1" width="23.28515625" customWidth="1"/>
    <col min="2" max="2" width="6.42578125" style="4" customWidth="1"/>
    <col min="3" max="5" width="6.42578125" customWidth="1"/>
    <col min="6" max="6" width="6.42578125" style="4" customWidth="1"/>
    <col min="7" max="9" width="6.42578125" customWidth="1"/>
    <col min="10" max="11" width="6.42578125" style="4" customWidth="1"/>
    <col min="12" max="12" width="8.140625" customWidth="1"/>
  </cols>
  <sheetData>
    <row r="1" spans="1:12" ht="15" customHeight="1" x14ac:dyDescent="0.25">
      <c r="A1" s="393" t="s">
        <v>347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</row>
    <row r="2" spans="1:12" ht="15.75" customHeight="1" x14ac:dyDescent="0.25">
      <c r="A2" s="184" t="s">
        <v>228</v>
      </c>
      <c r="B2" s="12"/>
      <c r="C2" s="380"/>
      <c r="D2" s="380"/>
      <c r="E2" s="380"/>
      <c r="F2" s="380"/>
      <c r="G2" s="380"/>
      <c r="H2" s="380"/>
      <c r="I2" s="380"/>
      <c r="J2" s="380"/>
      <c r="K2" s="380"/>
      <c r="L2" s="2"/>
    </row>
    <row r="3" spans="1:12" s="16" customFormat="1" ht="15" customHeight="1" x14ac:dyDescent="0.2">
      <c r="A3" s="474" t="s">
        <v>0</v>
      </c>
      <c r="B3" s="478" t="s">
        <v>38</v>
      </c>
      <c r="C3" s="480" t="s">
        <v>41</v>
      </c>
      <c r="D3" s="480"/>
      <c r="E3" s="480"/>
      <c r="F3" s="481" t="s">
        <v>343</v>
      </c>
      <c r="G3" s="480" t="s">
        <v>41</v>
      </c>
      <c r="H3" s="480"/>
      <c r="I3" s="480"/>
      <c r="J3" s="476" t="s">
        <v>40</v>
      </c>
      <c r="K3" s="478" t="s">
        <v>107</v>
      </c>
      <c r="L3" s="15"/>
    </row>
    <row r="4" spans="1:12" ht="66.75" customHeight="1" thickBot="1" x14ac:dyDescent="0.3">
      <c r="A4" s="475"/>
      <c r="B4" s="479"/>
      <c r="C4" s="17" t="s">
        <v>39</v>
      </c>
      <c r="D4" s="17" t="s">
        <v>1</v>
      </c>
      <c r="E4" s="17" t="s">
        <v>2</v>
      </c>
      <c r="F4" s="482"/>
      <c r="G4" s="17" t="s">
        <v>3</v>
      </c>
      <c r="H4" s="17" t="s">
        <v>4</v>
      </c>
      <c r="I4" s="17" t="s">
        <v>5</v>
      </c>
      <c r="J4" s="477"/>
      <c r="K4" s="479"/>
      <c r="L4" s="1"/>
    </row>
    <row r="5" spans="1:12" ht="15" customHeight="1" x14ac:dyDescent="0.25">
      <c r="A5" s="18" t="s">
        <v>7</v>
      </c>
      <c r="B5" s="6">
        <f>B6+B7+B8+B9</f>
        <v>154150.67858009998</v>
      </c>
      <c r="C5" s="6">
        <f>C6+C8</f>
        <v>1883.4220558</v>
      </c>
      <c r="D5" s="6">
        <f>D6+D8</f>
        <v>3338.7236312999999</v>
      </c>
      <c r="E5" s="6">
        <f>E6+E7+E8+E9</f>
        <v>148928.532893</v>
      </c>
      <c r="F5" s="31">
        <f>F6+F8</f>
        <v>543.76776539999992</v>
      </c>
      <c r="G5" s="31">
        <f>G6+G8</f>
        <v>543.76776539999992</v>
      </c>
      <c r="H5" s="7"/>
      <c r="I5" s="7"/>
      <c r="J5" s="8">
        <f>J6+J8</f>
        <v>18927.162661499999</v>
      </c>
      <c r="K5" s="19">
        <f>K6+K7+K8+K9</f>
        <v>173621.60900699996</v>
      </c>
      <c r="L5" s="1"/>
    </row>
    <row r="6" spans="1:12" ht="15" customHeight="1" x14ac:dyDescent="0.25">
      <c r="A6" s="20" t="s">
        <v>8</v>
      </c>
      <c r="B6" s="26">
        <f>C6+D6+E6</f>
        <v>58459.968078999998</v>
      </c>
      <c r="C6" s="10">
        <v>1485.756795</v>
      </c>
      <c r="D6" s="10">
        <v>2879.4618139999998</v>
      </c>
      <c r="E6" s="10">
        <v>54094.749470000002</v>
      </c>
      <c r="F6" s="30">
        <f>G6</f>
        <v>425.33327989999998</v>
      </c>
      <c r="G6" s="29">
        <v>425.33327989999998</v>
      </c>
      <c r="H6" s="29"/>
      <c r="I6" s="29"/>
      <c r="J6" s="30">
        <v>933.16266150000001</v>
      </c>
      <c r="K6" s="391">
        <f>B6+F6+J6</f>
        <v>59818.464020399995</v>
      </c>
      <c r="L6" s="1"/>
    </row>
    <row r="7" spans="1:12" ht="15" customHeight="1" x14ac:dyDescent="0.25">
      <c r="A7" s="20" t="s">
        <v>9</v>
      </c>
      <c r="B7" s="26">
        <f>E7</f>
        <v>6714.95</v>
      </c>
      <c r="C7" s="9"/>
      <c r="D7" s="9"/>
      <c r="E7" s="10">
        <v>6714.95</v>
      </c>
      <c r="F7" s="27"/>
      <c r="G7" s="9"/>
      <c r="H7" s="9"/>
      <c r="I7" s="9"/>
      <c r="J7" s="27"/>
      <c r="K7" s="391">
        <f>E7</f>
        <v>6714.95</v>
      </c>
      <c r="L7" s="1"/>
    </row>
    <row r="8" spans="1:12" ht="15" customHeight="1" x14ac:dyDescent="0.25">
      <c r="A8" s="20" t="s">
        <v>10</v>
      </c>
      <c r="B8" s="26">
        <f>C8+D8+E8</f>
        <v>88759.837408099993</v>
      </c>
      <c r="C8" s="29">
        <v>397.6652608</v>
      </c>
      <c r="D8" s="29">
        <v>459.26181730000002</v>
      </c>
      <c r="E8" s="10">
        <v>87902.910329999999</v>
      </c>
      <c r="F8" s="30">
        <f>G8</f>
        <v>118.43448549999999</v>
      </c>
      <c r="G8" s="29">
        <v>118.43448549999999</v>
      </c>
      <c r="H8" s="9"/>
      <c r="I8" s="9"/>
      <c r="J8" s="26">
        <v>17994</v>
      </c>
      <c r="K8" s="391">
        <f>B8+F8+J8</f>
        <v>106872.27189359999</v>
      </c>
      <c r="L8" s="1"/>
    </row>
    <row r="9" spans="1:12" ht="15" customHeight="1" x14ac:dyDescent="0.25">
      <c r="A9" s="20" t="s">
        <v>11</v>
      </c>
      <c r="B9" s="30">
        <v>215.92309299999999</v>
      </c>
      <c r="C9" s="9"/>
      <c r="D9" s="9"/>
      <c r="E9" s="29">
        <v>215.92309299999999</v>
      </c>
      <c r="F9" s="27"/>
      <c r="G9" s="9"/>
      <c r="H9" s="9"/>
      <c r="I9" s="9"/>
      <c r="J9" s="27"/>
      <c r="K9" s="392">
        <v>215.92309299999999</v>
      </c>
      <c r="L9" s="1"/>
    </row>
    <row r="10" spans="1:12" ht="15" customHeight="1" x14ac:dyDescent="0.25">
      <c r="A10" s="18" t="s">
        <v>12</v>
      </c>
      <c r="B10" s="6">
        <f>B11+B12</f>
        <v>14195.077737</v>
      </c>
      <c r="C10" s="5"/>
      <c r="D10" s="5"/>
      <c r="E10" s="6">
        <f>E11+E12</f>
        <v>14195.077737</v>
      </c>
      <c r="F10" s="5"/>
      <c r="G10" s="5"/>
      <c r="H10" s="5"/>
      <c r="I10" s="5"/>
      <c r="J10" s="6">
        <f>J11+J12</f>
        <v>4088</v>
      </c>
      <c r="K10" s="196">
        <f>B10+J10</f>
        <v>18283.077737</v>
      </c>
      <c r="L10" s="1"/>
    </row>
    <row r="11" spans="1:12" ht="15" customHeight="1" x14ac:dyDescent="0.25">
      <c r="A11" s="20" t="s">
        <v>13</v>
      </c>
      <c r="B11" s="26">
        <v>5449.8293160000003</v>
      </c>
      <c r="C11" s="9"/>
      <c r="D11" s="9"/>
      <c r="E11" s="10">
        <v>5449.8293160000003</v>
      </c>
      <c r="F11" s="27"/>
      <c r="G11" s="9"/>
      <c r="H11" s="9"/>
      <c r="I11" s="9"/>
      <c r="J11" s="26">
        <v>3058</v>
      </c>
      <c r="K11" s="391">
        <f>B11+J11</f>
        <v>8507.8293159999994</v>
      </c>
      <c r="L11" s="33"/>
    </row>
    <row r="12" spans="1:12" ht="15" customHeight="1" x14ac:dyDescent="0.25">
      <c r="A12" s="20" t="s">
        <v>14</v>
      </c>
      <c r="B12" s="26">
        <v>8745.2484210000002</v>
      </c>
      <c r="C12" s="9"/>
      <c r="D12" s="9"/>
      <c r="E12" s="10">
        <v>8745.2484210000002</v>
      </c>
      <c r="F12" s="27"/>
      <c r="G12" s="9"/>
      <c r="H12" s="9"/>
      <c r="I12" s="9"/>
      <c r="J12" s="26">
        <v>1030</v>
      </c>
      <c r="K12" s="391">
        <f>B12+J12</f>
        <v>9775.2484210000002</v>
      </c>
      <c r="L12" s="1"/>
    </row>
    <row r="13" spans="1:12" s="4" customFormat="1" ht="15" customHeight="1" x14ac:dyDescent="0.25">
      <c r="A13" s="18" t="s">
        <v>15</v>
      </c>
      <c r="B13" s="6">
        <f>B14+B15+B16</f>
        <v>56582.775029169999</v>
      </c>
      <c r="C13" s="6">
        <f>C14+C15+C16</f>
        <v>38688.136912000002</v>
      </c>
      <c r="D13" s="31">
        <f>D14</f>
        <v>72.096946169999995</v>
      </c>
      <c r="E13" s="6">
        <f>E14+E15+E16</f>
        <v>17822.541171000001</v>
      </c>
      <c r="F13" s="5"/>
      <c r="G13" s="5"/>
      <c r="H13" s="5"/>
      <c r="I13" s="5"/>
      <c r="J13" s="5">
        <f>J14</f>
        <v>102</v>
      </c>
      <c r="K13" s="196">
        <f>B13+J13</f>
        <v>56684.775029169999</v>
      </c>
      <c r="L13" s="3"/>
    </row>
    <row r="14" spans="1:12" ht="24" customHeight="1" x14ac:dyDescent="0.25">
      <c r="A14" s="23" t="s">
        <v>16</v>
      </c>
      <c r="B14" s="26">
        <f>C14+D14+E14</f>
        <v>46315.371916169999</v>
      </c>
      <c r="C14" s="10">
        <v>30455</v>
      </c>
      <c r="D14" s="29">
        <v>72.096946169999995</v>
      </c>
      <c r="E14" s="10">
        <v>15788.27497</v>
      </c>
      <c r="F14" s="27"/>
      <c r="G14" s="9"/>
      <c r="H14" s="9"/>
      <c r="I14" s="9"/>
      <c r="J14" s="27">
        <v>102</v>
      </c>
      <c r="K14" s="391">
        <f>B14+J14</f>
        <v>46417.371916169999</v>
      </c>
      <c r="L14" s="1"/>
    </row>
    <row r="15" spans="1:12" ht="24" customHeight="1" x14ac:dyDescent="0.25">
      <c r="A15" s="23" t="s">
        <v>17</v>
      </c>
      <c r="B15" s="26">
        <f>C15+E15</f>
        <v>2230.3430010000002</v>
      </c>
      <c r="C15" s="10">
        <v>2199</v>
      </c>
      <c r="D15" s="9"/>
      <c r="E15" s="29">
        <v>31.343001000000001</v>
      </c>
      <c r="F15" s="27"/>
      <c r="G15" s="9"/>
      <c r="H15" s="9"/>
      <c r="I15" s="9"/>
      <c r="J15" s="27"/>
      <c r="K15" s="391">
        <f>B15</f>
        <v>2230.3430010000002</v>
      </c>
      <c r="L15" s="1"/>
    </row>
    <row r="16" spans="1:12" ht="24" customHeight="1" x14ac:dyDescent="0.25">
      <c r="A16" s="23" t="s">
        <v>18</v>
      </c>
      <c r="B16" s="26">
        <f>C16+E16</f>
        <v>8037.0601120000001</v>
      </c>
      <c r="C16" s="10">
        <v>6034.1369119999999</v>
      </c>
      <c r="D16" s="9"/>
      <c r="E16" s="10">
        <v>2002.9232</v>
      </c>
      <c r="F16" s="27"/>
      <c r="G16" s="9"/>
      <c r="H16" s="9"/>
      <c r="I16" s="9"/>
      <c r="J16" s="27"/>
      <c r="K16" s="391">
        <f>B16</f>
        <v>8037.0601120000001</v>
      </c>
      <c r="L16" s="1"/>
    </row>
    <row r="17" spans="1:13" ht="15" customHeight="1" x14ac:dyDescent="0.25">
      <c r="A17" s="18" t="s">
        <v>19</v>
      </c>
      <c r="B17" s="6">
        <f>B18+B19+B20</f>
        <v>51018.050400599997</v>
      </c>
      <c r="C17" s="5">
        <f>C20</f>
        <v>433.0032516</v>
      </c>
      <c r="D17" s="6">
        <f>D20</f>
        <v>4220.4473639999997</v>
      </c>
      <c r="E17" s="6">
        <f>E18+E19+E20</f>
        <v>46364.599784999999</v>
      </c>
      <c r="F17" s="5"/>
      <c r="G17" s="5"/>
      <c r="H17" s="5"/>
      <c r="I17" s="5"/>
      <c r="J17" s="5"/>
      <c r="K17" s="196">
        <f>K18+K19+K20</f>
        <v>51018.050400599997</v>
      </c>
      <c r="L17" s="1"/>
    </row>
    <row r="18" spans="1:13" ht="15" customHeight="1" x14ac:dyDescent="0.25">
      <c r="A18" s="20" t="s">
        <v>20</v>
      </c>
      <c r="B18" s="26">
        <f>E18</f>
        <v>28334.881720000001</v>
      </c>
      <c r="C18" s="9"/>
      <c r="D18" s="9" t="s">
        <v>21</v>
      </c>
      <c r="E18" s="10">
        <v>28334.881720000001</v>
      </c>
      <c r="F18" s="27"/>
      <c r="G18" s="9"/>
      <c r="H18" s="9"/>
      <c r="I18" s="9"/>
      <c r="J18" s="27"/>
      <c r="K18" s="391">
        <f>B18</f>
        <v>28334.881720000001</v>
      </c>
      <c r="L18" s="1"/>
    </row>
    <row r="19" spans="1:13" ht="15" customHeight="1" x14ac:dyDescent="0.25">
      <c r="A19" s="20" t="s">
        <v>22</v>
      </c>
      <c r="B19" s="26">
        <f>E19</f>
        <v>13430.261140000001</v>
      </c>
      <c r="C19" s="9"/>
      <c r="D19" s="9"/>
      <c r="E19" s="10">
        <v>13430.261140000001</v>
      </c>
      <c r="F19" s="27"/>
      <c r="G19" s="9"/>
      <c r="H19" s="9"/>
      <c r="I19" s="9"/>
      <c r="J19" s="27"/>
      <c r="K19" s="391">
        <f>B19</f>
        <v>13430.261140000001</v>
      </c>
      <c r="L19" s="1"/>
    </row>
    <row r="20" spans="1:13" ht="15" customHeight="1" x14ac:dyDescent="0.25">
      <c r="A20" s="20" t="s">
        <v>23</v>
      </c>
      <c r="B20" s="26">
        <f>C20+D20+E20</f>
        <v>9252.9075406000011</v>
      </c>
      <c r="C20" s="9">
        <v>433.0032516</v>
      </c>
      <c r="D20" s="10">
        <v>4220.4473639999997</v>
      </c>
      <c r="E20" s="10">
        <v>4599.4569250000004</v>
      </c>
      <c r="F20" s="27"/>
      <c r="G20" s="9"/>
      <c r="H20" s="9"/>
      <c r="I20" s="9"/>
      <c r="J20" s="27"/>
      <c r="K20" s="391">
        <f>B20</f>
        <v>9252.9075406000011</v>
      </c>
      <c r="L20" s="1"/>
    </row>
    <row r="21" spans="1:13" ht="24" customHeight="1" x14ac:dyDescent="0.25">
      <c r="A21" s="18" t="s">
        <v>24</v>
      </c>
      <c r="B21" s="6">
        <f>B22+B23</f>
        <v>41708.781262999997</v>
      </c>
      <c r="C21" s="5"/>
      <c r="D21" s="5"/>
      <c r="E21" s="6">
        <f>E22+E23</f>
        <v>41708.781262999997</v>
      </c>
      <c r="F21" s="5"/>
      <c r="G21" s="5"/>
      <c r="H21" s="5"/>
      <c r="I21" s="5"/>
      <c r="J21" s="6">
        <f>J22+J23</f>
        <v>34648</v>
      </c>
      <c r="K21" s="196">
        <f>K22+K23</f>
        <v>76356.781262999997</v>
      </c>
      <c r="L21" s="1"/>
    </row>
    <row r="22" spans="1:13" ht="24" customHeight="1" x14ac:dyDescent="0.25">
      <c r="A22" s="20" t="s">
        <v>25</v>
      </c>
      <c r="B22" s="26">
        <v>36784.73504</v>
      </c>
      <c r="C22" s="9"/>
      <c r="D22" s="9"/>
      <c r="E22" s="10">
        <v>36784.73504</v>
      </c>
      <c r="F22" s="27"/>
      <c r="G22" s="9"/>
      <c r="H22" s="9"/>
      <c r="I22" s="9"/>
      <c r="J22" s="26">
        <v>28480</v>
      </c>
      <c r="K22" s="391">
        <f>B22+J22</f>
        <v>65264.73504</v>
      </c>
      <c r="L22" s="1"/>
    </row>
    <row r="23" spans="1:13" ht="15" customHeight="1" x14ac:dyDescent="0.25">
      <c r="A23" s="20" t="s">
        <v>26</v>
      </c>
      <c r="B23" s="26">
        <v>4924.0462230000003</v>
      </c>
      <c r="C23" s="9"/>
      <c r="D23" s="9"/>
      <c r="E23" s="10">
        <v>4924.0462230000003</v>
      </c>
      <c r="F23" s="27"/>
      <c r="G23" s="9"/>
      <c r="H23" s="9"/>
      <c r="I23" s="9"/>
      <c r="J23" s="26">
        <v>6168</v>
      </c>
      <c r="K23" s="391">
        <f>B23+J23</f>
        <v>11092.046223000001</v>
      </c>
      <c r="L23" s="1"/>
    </row>
    <row r="24" spans="1:13" ht="15" customHeight="1" x14ac:dyDescent="0.25">
      <c r="A24" s="18" t="s">
        <v>27</v>
      </c>
      <c r="B24" s="6">
        <f>B25+B26+B27+B28</f>
        <v>9590.2180473500011</v>
      </c>
      <c r="C24" s="6">
        <f>C26+C27</f>
        <v>1980.4742607999999</v>
      </c>
      <c r="D24" s="6">
        <f>D26+D27</f>
        <v>180.25899755</v>
      </c>
      <c r="E24" s="6">
        <f>E25+E26+E27+E28</f>
        <v>7429.4847890000001</v>
      </c>
      <c r="F24" s="6">
        <f>F28</f>
        <v>1197</v>
      </c>
      <c r="G24" s="5"/>
      <c r="H24" s="5"/>
      <c r="I24" s="6">
        <f>I28</f>
        <v>1197</v>
      </c>
      <c r="J24" s="5"/>
      <c r="K24" s="196">
        <f>B24+F24</f>
        <v>10787.218047350001</v>
      </c>
      <c r="L24" s="1"/>
    </row>
    <row r="25" spans="1:13" ht="24" customHeight="1" x14ac:dyDescent="0.25">
      <c r="A25" s="20" t="s">
        <v>28</v>
      </c>
      <c r="B25" s="26">
        <f>E25</f>
        <v>672.56947100000002</v>
      </c>
      <c r="C25" s="10"/>
      <c r="D25" s="10"/>
      <c r="E25" s="10">
        <v>672.56947100000002</v>
      </c>
      <c r="F25" s="27"/>
      <c r="G25" s="9"/>
      <c r="H25" s="9"/>
      <c r="I25" s="9"/>
      <c r="J25" s="27"/>
      <c r="K25" s="391">
        <f>B25</f>
        <v>672.56947100000002</v>
      </c>
      <c r="L25" s="1"/>
    </row>
    <row r="26" spans="1:13" ht="15" customHeight="1" x14ac:dyDescent="0.25">
      <c r="A26" s="20" t="s">
        <v>29</v>
      </c>
      <c r="B26" s="26">
        <f>C26+D26+E26</f>
        <v>1778.8712420499999</v>
      </c>
      <c r="C26" s="10">
        <v>1715.6190429999999</v>
      </c>
      <c r="D26" s="10">
        <v>31.552199049999999</v>
      </c>
      <c r="E26" s="10">
        <v>31.7</v>
      </c>
      <c r="F26" s="27"/>
      <c r="G26" s="9"/>
      <c r="H26" s="9"/>
      <c r="I26" s="9"/>
      <c r="J26" s="27"/>
      <c r="K26" s="391">
        <f>B26</f>
        <v>1778.8712420499999</v>
      </c>
      <c r="L26" s="1"/>
    </row>
    <row r="27" spans="1:13" ht="24" customHeight="1" x14ac:dyDescent="0.25">
      <c r="A27" s="20" t="s">
        <v>30</v>
      </c>
      <c r="B27" s="26">
        <f>C27+D27+E27</f>
        <v>1786.9351572999999</v>
      </c>
      <c r="C27" s="10">
        <v>264.85521779999999</v>
      </c>
      <c r="D27" s="10">
        <v>148.70679849999999</v>
      </c>
      <c r="E27" s="10">
        <v>1373.373141</v>
      </c>
      <c r="F27" s="27"/>
      <c r="G27" s="9"/>
      <c r="H27" s="9"/>
      <c r="I27" s="9"/>
      <c r="J27" s="27"/>
      <c r="K27" s="391">
        <f>B27</f>
        <v>1786.9351572999999</v>
      </c>
      <c r="L27" s="1"/>
    </row>
    <row r="28" spans="1:13" ht="24" customHeight="1" x14ac:dyDescent="0.25">
      <c r="A28" s="20" t="s">
        <v>31</v>
      </c>
      <c r="B28" s="26">
        <f>E28</f>
        <v>5351.8421770000004</v>
      </c>
      <c r="C28" s="10"/>
      <c r="D28" s="10"/>
      <c r="E28" s="10">
        <v>5351.8421770000004</v>
      </c>
      <c r="F28" s="26">
        <v>1197</v>
      </c>
      <c r="G28" s="9"/>
      <c r="H28" s="9"/>
      <c r="I28" s="10">
        <v>1197</v>
      </c>
      <c r="J28" s="27"/>
      <c r="K28" s="391">
        <f>B28+F28</f>
        <v>6548.8421770000004</v>
      </c>
      <c r="L28" s="1"/>
      <c r="M28" s="14"/>
    </row>
    <row r="29" spans="1:13" ht="24" customHeight="1" x14ac:dyDescent="0.25">
      <c r="A29" s="18" t="s">
        <v>32</v>
      </c>
      <c r="B29" s="6">
        <f>C29+D29+E29</f>
        <v>9167.1940490199995</v>
      </c>
      <c r="C29" s="6">
        <v>2397.7973809999999</v>
      </c>
      <c r="D29" s="31">
        <v>6.2916680200000004</v>
      </c>
      <c r="E29" s="6">
        <v>6763.1049999999996</v>
      </c>
      <c r="F29" s="31">
        <v>20.64</v>
      </c>
      <c r="G29" s="31">
        <v>20.64</v>
      </c>
      <c r="H29" s="5"/>
      <c r="I29" s="5"/>
      <c r="J29" s="5"/>
      <c r="K29" s="196">
        <f>B29+F29</f>
        <v>9187.8340490199989</v>
      </c>
      <c r="L29" s="1"/>
      <c r="M29" s="14"/>
    </row>
    <row r="30" spans="1:13" ht="24" customHeight="1" x14ac:dyDescent="0.25">
      <c r="A30" s="18" t="s">
        <v>33</v>
      </c>
      <c r="B30" s="6">
        <f>B31+B32</f>
        <v>23535.84323866</v>
      </c>
      <c r="C30" s="6">
        <f>C31+C32</f>
        <v>23500.794794000001</v>
      </c>
      <c r="D30" s="31">
        <f>D31</f>
        <v>35.048444660000001</v>
      </c>
      <c r="E30" s="5"/>
      <c r="F30" s="5"/>
      <c r="G30" s="5"/>
      <c r="H30" s="5"/>
      <c r="I30" s="5"/>
      <c r="J30" s="5"/>
      <c r="K30" s="196">
        <f>K31+K32</f>
        <v>23535.84323866</v>
      </c>
      <c r="L30" s="1"/>
    </row>
    <row r="31" spans="1:13" ht="15" customHeight="1" x14ac:dyDescent="0.25">
      <c r="A31" s="20" t="s">
        <v>34</v>
      </c>
      <c r="B31" s="26">
        <f>C31+D31</f>
        <v>2836.8432386599998</v>
      </c>
      <c r="C31" s="10">
        <v>2801.7947939999999</v>
      </c>
      <c r="D31" s="29">
        <v>35.048444660000001</v>
      </c>
      <c r="E31" s="9"/>
      <c r="F31" s="27"/>
      <c r="G31" s="9"/>
      <c r="H31" s="9"/>
      <c r="I31" s="9"/>
      <c r="J31" s="27"/>
      <c r="K31" s="391">
        <f>B31</f>
        <v>2836.8432386599998</v>
      </c>
      <c r="L31" s="1"/>
    </row>
    <row r="32" spans="1:13" ht="15" customHeight="1" x14ac:dyDescent="0.25">
      <c r="A32" s="20" t="s">
        <v>35</v>
      </c>
      <c r="B32" s="26">
        <f>C32</f>
        <v>20699</v>
      </c>
      <c r="C32" s="10">
        <v>20699</v>
      </c>
      <c r="D32" s="9"/>
      <c r="E32" s="9"/>
      <c r="F32" s="27"/>
      <c r="G32" s="9"/>
      <c r="H32" s="9"/>
      <c r="I32" s="9"/>
      <c r="J32" s="27"/>
      <c r="K32" s="391">
        <f>B32</f>
        <v>20699</v>
      </c>
      <c r="L32" s="1"/>
    </row>
    <row r="33" spans="1:12" ht="15" customHeight="1" x14ac:dyDescent="0.25">
      <c r="A33" s="20" t="s">
        <v>36</v>
      </c>
      <c r="B33" s="30">
        <f>C33</f>
        <v>320.01980500000002</v>
      </c>
      <c r="C33" s="29">
        <v>320.01980500000002</v>
      </c>
      <c r="D33" s="9"/>
      <c r="E33" s="9"/>
      <c r="F33" s="27"/>
      <c r="G33" s="9"/>
      <c r="H33" s="9"/>
      <c r="I33" s="9"/>
      <c r="J33" s="27"/>
      <c r="K33" s="392">
        <f>B33</f>
        <v>320.01980500000002</v>
      </c>
      <c r="L33" s="1"/>
    </row>
    <row r="34" spans="1:12" ht="15" customHeight="1" x14ac:dyDescent="0.25">
      <c r="A34" s="18" t="s">
        <v>37</v>
      </c>
      <c r="B34" s="6">
        <f>C34+D34+E34</f>
        <v>1583.1866485999999</v>
      </c>
      <c r="C34" s="31">
        <v>299.20986190000002</v>
      </c>
      <c r="D34" s="31">
        <v>582.78986599999996</v>
      </c>
      <c r="E34" s="31">
        <v>701.18692069999997</v>
      </c>
      <c r="F34" s="6">
        <f>H34</f>
        <v>9543.8250000000007</v>
      </c>
      <c r="G34" s="5"/>
      <c r="H34" s="35">
        <v>9543.8250000000007</v>
      </c>
      <c r="I34" s="5"/>
      <c r="J34" s="5"/>
      <c r="K34" s="196">
        <f>B34+F34</f>
        <v>11127.011648600001</v>
      </c>
      <c r="L34" s="1"/>
    </row>
    <row r="35" spans="1:12" ht="15" customHeight="1" x14ac:dyDescent="0.25">
      <c r="A35" s="28" t="s">
        <v>6</v>
      </c>
      <c r="B35" s="24">
        <f>C35+D35+E35</f>
        <v>361851.82479850005</v>
      </c>
      <c r="C35" s="24">
        <f>C5+C13+C17+C24+C29+C30+C34+C33</f>
        <v>69502.858322100015</v>
      </c>
      <c r="D35" s="24">
        <f>D5+D13+D17+D24+D29+D30+D34</f>
        <v>8435.6569176999983</v>
      </c>
      <c r="E35" s="24">
        <f>E5+E10+E13+E17+E21+E24+E29+E34</f>
        <v>283913.30955870001</v>
      </c>
      <c r="F35" s="24">
        <f>G35+H35+I35</f>
        <v>11305.2327654</v>
      </c>
      <c r="G35" s="34">
        <f>G5+G29</f>
        <v>564.4077653999999</v>
      </c>
      <c r="H35" s="24">
        <f>H34</f>
        <v>9543.8250000000007</v>
      </c>
      <c r="I35" s="24">
        <f>I24</f>
        <v>1197</v>
      </c>
      <c r="J35" s="24">
        <f>J5+J10+J13+J21</f>
        <v>57765.162661499999</v>
      </c>
      <c r="K35" s="25">
        <f>K5+K10+K13+K17+K21+K24+K29+K30+K33+K34</f>
        <v>430922.22022539994</v>
      </c>
      <c r="L35" s="1"/>
    </row>
    <row r="36" spans="1:12" x14ac:dyDescent="0.25">
      <c r="A36" s="11"/>
      <c r="B36" s="3"/>
      <c r="C36" s="1"/>
      <c r="D36" s="1"/>
      <c r="E36" s="1"/>
      <c r="F36" s="3"/>
      <c r="G36" s="1"/>
      <c r="I36" s="424"/>
      <c r="J36" s="424"/>
      <c r="K36" s="390" t="s">
        <v>385</v>
      </c>
      <c r="L36" s="1"/>
    </row>
  </sheetData>
  <mergeCells count="7">
    <mergeCell ref="A3:A4"/>
    <mergeCell ref="J3:J4"/>
    <mergeCell ref="K3:K4"/>
    <mergeCell ref="C3:E3"/>
    <mergeCell ref="G3:I3"/>
    <mergeCell ref="B3:B4"/>
    <mergeCell ref="F3:F4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Normal="100" workbookViewId="0">
      <selection activeCell="A2" sqref="A2"/>
    </sheetView>
  </sheetViews>
  <sheetFormatPr defaultRowHeight="11.25" x14ac:dyDescent="0.2"/>
  <cols>
    <col min="1" max="1" width="28.140625" style="1" customWidth="1"/>
    <col min="2" max="10" width="6.42578125" style="1" customWidth="1"/>
    <col min="11" max="16384" width="9.140625" style="1"/>
  </cols>
  <sheetData>
    <row r="1" spans="1:23" ht="15" customHeight="1" x14ac:dyDescent="0.2">
      <c r="A1" s="493" t="s">
        <v>333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23" ht="15" customHeight="1" x14ac:dyDescent="0.2">
      <c r="A2" s="184" t="s">
        <v>228</v>
      </c>
    </row>
    <row r="3" spans="1:23" ht="16.5" customHeight="1" thickBot="1" x14ac:dyDescent="0.25">
      <c r="A3" s="73" t="s">
        <v>191</v>
      </c>
      <c r="B3" s="67">
        <v>2010</v>
      </c>
      <c r="C3" s="67">
        <v>2011</v>
      </c>
      <c r="D3" s="67">
        <v>2012</v>
      </c>
      <c r="E3" s="67">
        <v>2013</v>
      </c>
      <c r="F3" s="67">
        <v>2014</v>
      </c>
      <c r="G3" s="67">
        <v>2015</v>
      </c>
      <c r="H3" s="67">
        <v>2016</v>
      </c>
      <c r="I3" s="68">
        <v>2017</v>
      </c>
      <c r="J3" s="68">
        <v>2018</v>
      </c>
      <c r="L3" s="56"/>
    </row>
    <row r="4" spans="1:23" ht="16.5" customHeight="1" x14ac:dyDescent="0.2">
      <c r="A4" s="530" t="s">
        <v>192</v>
      </c>
      <c r="B4" s="530"/>
      <c r="C4" s="530"/>
      <c r="D4" s="530"/>
      <c r="E4" s="530"/>
      <c r="F4" s="530"/>
      <c r="G4" s="530"/>
      <c r="H4" s="530"/>
      <c r="I4" s="530"/>
      <c r="J4" s="530"/>
      <c r="L4" s="428"/>
    </row>
    <row r="5" spans="1:23" ht="16.5" customHeight="1" x14ac:dyDescent="0.2">
      <c r="A5" s="70" t="s">
        <v>193</v>
      </c>
      <c r="B5" s="193">
        <f>B6+B7</f>
        <v>20775</v>
      </c>
      <c r="C5" s="193">
        <f t="shared" ref="C5:J5" si="0">C6+C7</f>
        <v>21701</v>
      </c>
      <c r="D5" s="193">
        <f t="shared" si="0"/>
        <v>21482</v>
      </c>
      <c r="E5" s="193">
        <f t="shared" si="0"/>
        <v>20482</v>
      </c>
      <c r="F5" s="193">
        <f t="shared" si="0"/>
        <v>21636</v>
      </c>
      <c r="G5" s="193">
        <f t="shared" si="0"/>
        <v>22865</v>
      </c>
      <c r="H5" s="193">
        <f t="shared" si="0"/>
        <v>23742</v>
      </c>
      <c r="I5" s="196">
        <f t="shared" si="0"/>
        <v>25583</v>
      </c>
      <c r="J5" s="196">
        <f t="shared" si="0"/>
        <v>27744</v>
      </c>
      <c r="K5" s="71"/>
      <c r="L5" s="295"/>
    </row>
    <row r="6" spans="1:23" ht="16.5" customHeight="1" x14ac:dyDescent="0.2">
      <c r="A6" s="131" t="s">
        <v>194</v>
      </c>
      <c r="B6" s="194">
        <v>8932</v>
      </c>
      <c r="C6" s="194">
        <v>9439</v>
      </c>
      <c r="D6" s="194">
        <v>9394</v>
      </c>
      <c r="E6" s="194">
        <v>9303</v>
      </c>
      <c r="F6" s="194">
        <v>9496</v>
      </c>
      <c r="G6" s="194">
        <v>10121</v>
      </c>
      <c r="H6" s="194">
        <v>10295</v>
      </c>
      <c r="I6" s="429">
        <v>11058</v>
      </c>
      <c r="J6" s="195">
        <v>12101</v>
      </c>
      <c r="K6" s="71"/>
      <c r="L6" s="142"/>
      <c r="Q6" s="71"/>
      <c r="R6" s="71"/>
    </row>
    <row r="7" spans="1:23" ht="16.5" customHeight="1" x14ac:dyDescent="0.2">
      <c r="A7" s="131" t="s">
        <v>195</v>
      </c>
      <c r="B7" s="194">
        <v>11843</v>
      </c>
      <c r="C7" s="194">
        <v>12262</v>
      </c>
      <c r="D7" s="194">
        <v>12088</v>
      </c>
      <c r="E7" s="194">
        <v>11179</v>
      </c>
      <c r="F7" s="194">
        <v>12140</v>
      </c>
      <c r="G7" s="194">
        <v>12744</v>
      </c>
      <c r="H7" s="194">
        <v>13447</v>
      </c>
      <c r="I7" s="195">
        <v>14525</v>
      </c>
      <c r="J7" s="195">
        <v>15643</v>
      </c>
      <c r="K7" s="71"/>
      <c r="L7" s="142"/>
      <c r="Q7" s="71"/>
    </row>
    <row r="8" spans="1:23" ht="16.5" customHeight="1" x14ac:dyDescent="0.2">
      <c r="A8" s="531" t="s">
        <v>196</v>
      </c>
      <c r="B8" s="531"/>
      <c r="C8" s="531"/>
      <c r="D8" s="531"/>
      <c r="E8" s="531"/>
      <c r="F8" s="531"/>
      <c r="G8" s="531"/>
      <c r="H8" s="531"/>
      <c r="I8" s="531"/>
      <c r="J8" s="531"/>
      <c r="K8" s="71"/>
      <c r="L8" s="295"/>
      <c r="Q8" s="71"/>
    </row>
    <row r="9" spans="1:23" ht="16.5" customHeight="1" x14ac:dyDescent="0.2">
      <c r="A9" s="70" t="s">
        <v>193</v>
      </c>
      <c r="B9" s="193">
        <f>B10+B11</f>
        <v>1975.3268131859982</v>
      </c>
      <c r="C9" s="193">
        <v>2067.4171775587538</v>
      </c>
      <c r="D9" s="193">
        <v>2044.0970014518591</v>
      </c>
      <c r="E9" s="193">
        <v>1948.67734547941</v>
      </c>
      <c r="F9" s="193">
        <v>2055.7193435722143</v>
      </c>
      <c r="G9" s="193">
        <v>2168.7494818808636</v>
      </c>
      <c r="H9" s="193">
        <v>2247.1710178353937</v>
      </c>
      <c r="I9" s="198">
        <v>2416</v>
      </c>
      <c r="J9" s="196">
        <v>2611</v>
      </c>
    </row>
    <row r="10" spans="1:23" ht="16.5" customHeight="1" x14ac:dyDescent="0.2">
      <c r="A10" s="131" t="s">
        <v>194</v>
      </c>
      <c r="B10" s="29">
        <v>849.27167727448068</v>
      </c>
      <c r="C10" s="29">
        <v>899.23739638620691</v>
      </c>
      <c r="D10" s="29">
        <v>893.87613963498575</v>
      </c>
      <c r="E10" s="9">
        <v>885.09644297407249</v>
      </c>
      <c r="F10" s="29">
        <v>902.25138133489315</v>
      </c>
      <c r="G10" s="29">
        <v>959.97872320648253</v>
      </c>
      <c r="H10" s="29">
        <v>974.41772507014491</v>
      </c>
      <c r="I10" s="197">
        <v>1044</v>
      </c>
      <c r="J10" s="195">
        <v>1139</v>
      </c>
      <c r="P10" s="71"/>
    </row>
    <row r="11" spans="1:23" ht="16.5" customHeight="1" x14ac:dyDescent="0.2">
      <c r="A11" s="131" t="s">
        <v>195</v>
      </c>
      <c r="B11" s="29">
        <v>1126.0551359115175</v>
      </c>
      <c r="C11" s="194">
        <v>1168.1797811725469</v>
      </c>
      <c r="D11" s="29">
        <v>1150.2208618168734</v>
      </c>
      <c r="E11" s="194">
        <v>1063.5809025053375</v>
      </c>
      <c r="F11" s="29">
        <v>1153.4679622373212</v>
      </c>
      <c r="G11" s="29">
        <v>1208.7707586743813</v>
      </c>
      <c r="H11" s="29">
        <v>1272.7532927652489</v>
      </c>
      <c r="I11" s="197">
        <v>1372</v>
      </c>
      <c r="J11" s="195">
        <v>1472</v>
      </c>
      <c r="P11" s="71"/>
      <c r="R11" s="71"/>
    </row>
    <row r="12" spans="1:23" ht="16.5" customHeight="1" x14ac:dyDescent="0.2">
      <c r="A12" s="532" t="s">
        <v>197</v>
      </c>
      <c r="B12" s="532"/>
      <c r="C12" s="532"/>
      <c r="D12" s="532"/>
      <c r="E12" s="532"/>
      <c r="F12" s="532"/>
      <c r="G12" s="532"/>
      <c r="H12" s="532"/>
      <c r="I12" s="532"/>
      <c r="J12" s="532"/>
    </row>
    <row r="13" spans="1:23" ht="16.5" customHeight="1" x14ac:dyDescent="0.2">
      <c r="A13" s="70" t="s">
        <v>193</v>
      </c>
      <c r="B13" s="192">
        <f>B14+B15</f>
        <v>48.647699332630836</v>
      </c>
      <c r="C13" s="192">
        <f t="shared" ref="C13:J13" si="1">C14+C15</f>
        <v>49.289088761697101</v>
      </c>
      <c r="D13" s="192">
        <f t="shared" si="1"/>
        <v>48.558963810212703</v>
      </c>
      <c r="E13" s="192">
        <f t="shared" si="1"/>
        <v>47.122972506614516</v>
      </c>
      <c r="F13" s="192">
        <f t="shared" si="1"/>
        <v>46.539040653904067</v>
      </c>
      <c r="G13" s="192">
        <f t="shared" si="1"/>
        <v>46.324810567689127</v>
      </c>
      <c r="H13" s="192">
        <f t="shared" si="1"/>
        <v>46.357512447525139</v>
      </c>
      <c r="I13" s="192">
        <f t="shared" si="1"/>
        <v>47.331224214168103</v>
      </c>
      <c r="J13" s="430">
        <f t="shared" si="1"/>
        <v>48.028948110643128</v>
      </c>
      <c r="K13" s="71"/>
    </row>
    <row r="14" spans="1:23" ht="16.5" customHeight="1" x14ac:dyDescent="0.2">
      <c r="A14" s="131" t="s">
        <v>194</v>
      </c>
      <c r="B14" s="134">
        <v>20.915583655309682</v>
      </c>
      <c r="C14" s="134">
        <v>21.438629962750976</v>
      </c>
      <c r="D14" s="134">
        <v>21.234657202920499</v>
      </c>
      <c r="E14" s="134">
        <v>21.403428045553895</v>
      </c>
      <c r="F14" s="134">
        <v>20.425898042589804</v>
      </c>
      <c r="G14" s="134">
        <v>20.505287896592243</v>
      </c>
      <c r="H14" s="134">
        <v>20.101532754075954</v>
      </c>
      <c r="I14" s="135">
        <v>20.458455902758505</v>
      </c>
      <c r="J14" s="136">
        <v>20.948612351747855</v>
      </c>
      <c r="K14" s="71"/>
    </row>
    <row r="15" spans="1:23" ht="16.5" customHeight="1" x14ac:dyDescent="0.2">
      <c r="A15" s="132" t="s">
        <v>195</v>
      </c>
      <c r="B15" s="137">
        <v>27.732115677321158</v>
      </c>
      <c r="C15" s="137">
        <v>27.850458798946125</v>
      </c>
      <c r="D15" s="137">
        <v>27.324306607292208</v>
      </c>
      <c r="E15" s="137">
        <v>25.719544461060625</v>
      </c>
      <c r="F15" s="137">
        <v>26.11314261131426</v>
      </c>
      <c r="G15" s="137">
        <v>25.819522671096884</v>
      </c>
      <c r="H15" s="137">
        <v>26.255979693449184</v>
      </c>
      <c r="I15" s="138">
        <v>26.872768311409594</v>
      </c>
      <c r="J15" s="139">
        <v>27.080335758895274</v>
      </c>
    </row>
    <row r="16" spans="1:23" ht="15" customHeight="1" x14ac:dyDescent="0.2">
      <c r="B16" s="410"/>
      <c r="C16" s="410"/>
      <c r="D16" s="410"/>
      <c r="E16" s="410"/>
      <c r="F16" s="410"/>
      <c r="G16" s="410"/>
      <c r="H16" s="410"/>
      <c r="I16" s="410"/>
      <c r="J16" s="384" t="s">
        <v>384</v>
      </c>
      <c r="U16" s="71"/>
      <c r="V16" s="71"/>
      <c r="W16" s="71"/>
    </row>
    <row r="17" spans="2:29" x14ac:dyDescent="0.2">
      <c r="U17" s="71"/>
      <c r="V17" s="71"/>
      <c r="W17" s="71"/>
    </row>
    <row r="20" spans="2:29" x14ac:dyDescent="0.2">
      <c r="AC20" s="71"/>
    </row>
    <row r="24" spans="2:29" ht="15" x14ac:dyDescent="0.25">
      <c r="B24" s="431"/>
      <c r="C24" s="431"/>
      <c r="D24" s="431"/>
      <c r="E24" s="431"/>
      <c r="F24" s="431"/>
      <c r="G24" s="431"/>
      <c r="H24" s="431"/>
      <c r="I24" s="431"/>
      <c r="J24" s="431"/>
      <c r="K24" s="191"/>
      <c r="V24" s="71"/>
    </row>
    <row r="25" spans="2:29" ht="15" x14ac:dyDescent="0.25">
      <c r="B25" s="431"/>
      <c r="C25" s="431"/>
      <c r="D25" s="431"/>
      <c r="E25" s="431"/>
      <c r="F25" s="431"/>
      <c r="G25" s="431"/>
      <c r="H25" s="431"/>
      <c r="I25" s="431"/>
      <c r="J25" s="431"/>
      <c r="K25" s="191"/>
    </row>
    <row r="28" spans="2:29" ht="15" x14ac:dyDescent="0.25">
      <c r="B28" s="431"/>
      <c r="C28" s="431"/>
      <c r="D28" s="431"/>
      <c r="E28" s="431"/>
      <c r="F28" s="431"/>
      <c r="G28" s="431"/>
      <c r="H28" s="431"/>
      <c r="I28" s="431"/>
      <c r="J28" s="431"/>
    </row>
    <row r="29" spans="2:29" ht="15" x14ac:dyDescent="0.25">
      <c r="B29" s="431"/>
      <c r="C29" s="431"/>
      <c r="D29" s="431"/>
      <c r="E29" s="431"/>
      <c r="F29" s="431"/>
      <c r="G29" s="431"/>
      <c r="H29" s="431"/>
      <c r="I29" s="431"/>
      <c r="J29" s="431"/>
      <c r="T29" s="71"/>
    </row>
    <row r="30" spans="2:29" x14ac:dyDescent="0.2">
      <c r="B30" s="197"/>
      <c r="C30" s="197"/>
      <c r="D30" s="197"/>
      <c r="E30" s="197"/>
      <c r="F30" s="197"/>
      <c r="G30" s="197"/>
      <c r="H30" s="197"/>
      <c r="I30" s="197"/>
      <c r="J30" s="197"/>
      <c r="T30" s="71"/>
    </row>
    <row r="31" spans="2:29" x14ac:dyDescent="0.2">
      <c r="B31" s="197"/>
      <c r="C31" s="197"/>
      <c r="D31" s="197"/>
      <c r="E31" s="197"/>
      <c r="F31" s="197"/>
      <c r="G31" s="197"/>
      <c r="H31" s="197"/>
      <c r="I31" s="197"/>
      <c r="J31" s="197"/>
    </row>
  </sheetData>
  <mergeCells count="4">
    <mergeCell ref="A1:J1"/>
    <mergeCell ref="A4:J4"/>
    <mergeCell ref="A8:J8"/>
    <mergeCell ref="A12:J12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activeCell="C22" sqref="C22"/>
    </sheetView>
  </sheetViews>
  <sheetFormatPr defaultRowHeight="11.25" x14ac:dyDescent="0.2"/>
  <cols>
    <col min="1" max="1" width="36" style="1" customWidth="1"/>
    <col min="2" max="9" width="6.42578125" style="1" customWidth="1"/>
    <col min="10" max="16384" width="9.140625" style="1"/>
  </cols>
  <sheetData>
    <row r="1" spans="1:17" ht="15" customHeight="1" x14ac:dyDescent="0.2">
      <c r="A1" s="493" t="s">
        <v>308</v>
      </c>
      <c r="B1" s="493"/>
      <c r="C1" s="493"/>
      <c r="D1" s="493"/>
      <c r="E1" s="493"/>
      <c r="F1" s="493"/>
      <c r="G1" s="493"/>
      <c r="H1" s="493"/>
      <c r="I1" s="493"/>
    </row>
    <row r="2" spans="1:17" ht="15" customHeight="1" x14ac:dyDescent="0.2">
      <c r="A2" s="184" t="s">
        <v>228</v>
      </c>
    </row>
    <row r="3" spans="1:17" ht="18" customHeight="1" thickBot="1" x14ac:dyDescent="0.25">
      <c r="A3" s="462" t="s">
        <v>191</v>
      </c>
      <c r="B3" s="452">
        <v>2010</v>
      </c>
      <c r="C3" s="452">
        <v>2011</v>
      </c>
      <c r="D3" s="452">
        <v>2012</v>
      </c>
      <c r="E3" s="452">
        <v>2013</v>
      </c>
      <c r="F3" s="452">
        <v>2014</v>
      </c>
      <c r="G3" s="452">
        <v>2015</v>
      </c>
      <c r="H3" s="452">
        <v>2016</v>
      </c>
      <c r="I3" s="462">
        <v>2017</v>
      </c>
      <c r="J3" s="453">
        <v>2018</v>
      </c>
    </row>
    <row r="4" spans="1:17" ht="18" customHeight="1" x14ac:dyDescent="0.2">
      <c r="A4" s="533" t="s">
        <v>198</v>
      </c>
      <c r="B4" s="533"/>
      <c r="C4" s="533"/>
      <c r="D4" s="533"/>
      <c r="E4" s="533"/>
      <c r="F4" s="533"/>
      <c r="G4" s="533"/>
      <c r="H4" s="533"/>
      <c r="I4" s="533"/>
      <c r="J4" s="533"/>
    </row>
    <row r="5" spans="1:17" ht="18" customHeight="1" x14ac:dyDescent="0.2">
      <c r="A5" s="455" t="s">
        <v>199</v>
      </c>
      <c r="B5" s="456">
        <v>70704</v>
      </c>
      <c r="C5" s="456">
        <v>71876</v>
      </c>
      <c r="D5" s="456">
        <f>D6+D11</f>
        <v>75865.399080000003</v>
      </c>
      <c r="E5" s="456">
        <v>71926</v>
      </c>
      <c r="F5" s="456">
        <v>73842</v>
      </c>
      <c r="G5" s="456">
        <v>76832</v>
      </c>
      <c r="H5" s="456">
        <v>79100</v>
      </c>
      <c r="I5" s="464">
        <v>82939</v>
      </c>
      <c r="J5" s="457">
        <v>88000</v>
      </c>
    </row>
    <row r="6" spans="1:17" ht="18" customHeight="1" x14ac:dyDescent="0.2">
      <c r="A6" s="71" t="s">
        <v>200</v>
      </c>
      <c r="B6" s="194">
        <v>54235</v>
      </c>
      <c r="C6" s="194">
        <v>55280</v>
      </c>
      <c r="D6" s="194">
        <f>D7+D10</f>
        <v>58224.242080000004</v>
      </c>
      <c r="E6" s="194">
        <v>53264</v>
      </c>
      <c r="F6" s="194">
        <v>53601</v>
      </c>
      <c r="G6" s="194">
        <v>54525</v>
      </c>
      <c r="H6" s="194">
        <v>55700</v>
      </c>
      <c r="I6" s="197">
        <v>58339</v>
      </c>
      <c r="J6" s="195">
        <v>61400</v>
      </c>
    </row>
    <row r="7" spans="1:17" ht="18" customHeight="1" x14ac:dyDescent="0.2">
      <c r="A7" s="131" t="s">
        <v>201</v>
      </c>
      <c r="B7" s="194">
        <v>42392</v>
      </c>
      <c r="C7" s="194">
        <v>43018</v>
      </c>
      <c r="D7" s="194">
        <f>D8+D9</f>
        <v>46136.242080000004</v>
      </c>
      <c r="E7" s="194">
        <v>42085</v>
      </c>
      <c r="F7" s="194">
        <v>41461</v>
      </c>
      <c r="G7" s="194">
        <v>41781</v>
      </c>
      <c r="H7" s="194">
        <v>42253</v>
      </c>
      <c r="I7" s="197">
        <v>43814</v>
      </c>
      <c r="J7" s="195">
        <v>45757</v>
      </c>
    </row>
    <row r="8" spans="1:17" ht="18" customHeight="1" x14ac:dyDescent="0.2">
      <c r="A8" s="133" t="s">
        <v>202</v>
      </c>
      <c r="B8" s="194">
        <v>33460</v>
      </c>
      <c r="C8" s="194">
        <v>33579</v>
      </c>
      <c r="D8" s="194">
        <v>36742.242080000004</v>
      </c>
      <c r="E8" s="194">
        <v>32691</v>
      </c>
      <c r="F8" s="194">
        <v>31965</v>
      </c>
      <c r="G8" s="194">
        <v>31660</v>
      </c>
      <c r="H8" s="194">
        <v>31958</v>
      </c>
      <c r="I8" s="197">
        <v>32756</v>
      </c>
      <c r="J8" s="195">
        <v>33656</v>
      </c>
    </row>
    <row r="9" spans="1:17" ht="18" customHeight="1" x14ac:dyDescent="0.2">
      <c r="A9" s="133" t="s">
        <v>194</v>
      </c>
      <c r="B9" s="194">
        <v>8932</v>
      </c>
      <c r="C9" s="194">
        <v>9439</v>
      </c>
      <c r="D9" s="194">
        <v>9394</v>
      </c>
      <c r="E9" s="194">
        <v>9394</v>
      </c>
      <c r="F9" s="194">
        <v>9496</v>
      </c>
      <c r="G9" s="194">
        <v>10121</v>
      </c>
      <c r="H9" s="194">
        <v>10295</v>
      </c>
      <c r="I9" s="197">
        <v>11058</v>
      </c>
      <c r="J9" s="195">
        <v>12101</v>
      </c>
      <c r="K9" s="33"/>
    </row>
    <row r="10" spans="1:17" ht="18" customHeight="1" x14ac:dyDescent="0.2">
      <c r="A10" s="131" t="s">
        <v>195</v>
      </c>
      <c r="B10" s="194">
        <v>11843</v>
      </c>
      <c r="C10" s="194">
        <v>12262</v>
      </c>
      <c r="D10" s="194">
        <v>12088</v>
      </c>
      <c r="E10" s="194">
        <v>11179</v>
      </c>
      <c r="F10" s="194">
        <v>12140</v>
      </c>
      <c r="G10" s="194">
        <v>12744</v>
      </c>
      <c r="H10" s="194">
        <v>13447</v>
      </c>
      <c r="I10" s="197">
        <v>14525</v>
      </c>
      <c r="J10" s="195">
        <v>15643</v>
      </c>
    </row>
    <row r="11" spans="1:17" ht="18" customHeight="1" x14ac:dyDescent="0.2">
      <c r="A11" s="71" t="s">
        <v>203</v>
      </c>
      <c r="B11" s="194">
        <v>16469</v>
      </c>
      <c r="C11" s="194">
        <v>16596</v>
      </c>
      <c r="D11" s="194">
        <v>17641.156999999999</v>
      </c>
      <c r="E11" s="194">
        <v>18662</v>
      </c>
      <c r="F11" s="194">
        <v>20241</v>
      </c>
      <c r="G11" s="194">
        <v>22307</v>
      </c>
      <c r="H11" s="194">
        <v>23400</v>
      </c>
      <c r="I11" s="197">
        <v>24600</v>
      </c>
      <c r="J11" s="195">
        <v>26600</v>
      </c>
      <c r="Q11" s="71"/>
    </row>
    <row r="12" spans="1:17" ht="18" customHeight="1" x14ac:dyDescent="0.2">
      <c r="A12" s="534" t="s">
        <v>204</v>
      </c>
      <c r="B12" s="534"/>
      <c r="C12" s="534"/>
      <c r="D12" s="534"/>
      <c r="E12" s="534"/>
      <c r="F12" s="534"/>
      <c r="G12" s="534"/>
      <c r="H12" s="534"/>
      <c r="I12" s="534"/>
      <c r="J12" s="534"/>
    </row>
    <row r="13" spans="1:17" ht="18" customHeight="1" x14ac:dyDescent="0.2">
      <c r="A13" s="71" t="s">
        <v>205</v>
      </c>
      <c r="B13" s="134">
        <v>48.1</v>
      </c>
      <c r="C13" s="134">
        <v>47.3</v>
      </c>
      <c r="D13" s="134">
        <f>D8*100/D5</f>
        <v>48.430829502729352</v>
      </c>
      <c r="E13" s="134">
        <v>45.2</v>
      </c>
      <c r="F13" s="134">
        <v>44</v>
      </c>
      <c r="G13" s="134">
        <v>41.2</v>
      </c>
      <c r="H13" s="134">
        <v>40.4</v>
      </c>
      <c r="I13" s="135">
        <v>39.5</v>
      </c>
      <c r="J13" s="136">
        <f>J8*100/J5</f>
        <v>38.245454545454542</v>
      </c>
    </row>
    <row r="14" spans="1:17" ht="18" customHeight="1" x14ac:dyDescent="0.2">
      <c r="A14" s="71" t="s">
        <v>206</v>
      </c>
      <c r="B14" s="134">
        <v>12.4</v>
      </c>
      <c r="C14" s="134">
        <v>12.8</v>
      </c>
      <c r="D14" s="134">
        <f>D9*100/D5</f>
        <v>12.382456447759584</v>
      </c>
      <c r="E14" s="134">
        <v>12.8</v>
      </c>
      <c r="F14" s="134">
        <v>12.5</v>
      </c>
      <c r="G14" s="134">
        <v>13.2</v>
      </c>
      <c r="H14" s="134">
        <v>13</v>
      </c>
      <c r="I14" s="135">
        <f>I9*100/I5</f>
        <v>13.33269029045443</v>
      </c>
      <c r="J14" s="136">
        <f>J9*100/J5</f>
        <v>13.751136363636364</v>
      </c>
    </row>
    <row r="15" spans="1:17" ht="18" customHeight="1" x14ac:dyDescent="0.2">
      <c r="A15" s="71" t="s">
        <v>207</v>
      </c>
      <c r="B15" s="134">
        <v>15.9</v>
      </c>
      <c r="C15" s="134">
        <v>16.5</v>
      </c>
      <c r="D15" s="134">
        <v>15.933482386684888</v>
      </c>
      <c r="E15" s="134">
        <v>16.2</v>
      </c>
      <c r="F15" s="134">
        <v>15.7</v>
      </c>
      <c r="G15" s="134">
        <v>16.600000000000001</v>
      </c>
      <c r="H15" s="134">
        <v>17</v>
      </c>
      <c r="I15" s="135">
        <v>17.5</v>
      </c>
      <c r="J15" s="136">
        <f>J10*100/J5</f>
        <v>17.776136363636365</v>
      </c>
    </row>
    <row r="16" spans="1:17" ht="18" customHeight="1" x14ac:dyDescent="0.2">
      <c r="A16" s="76" t="s">
        <v>380</v>
      </c>
      <c r="B16" s="137">
        <v>23.7</v>
      </c>
      <c r="C16" s="137">
        <v>23.4</v>
      </c>
      <c r="D16" s="137">
        <f>D11*100/D5</f>
        <v>23.253231662826177</v>
      </c>
      <c r="E16" s="137">
        <v>25.8</v>
      </c>
      <c r="F16" s="137">
        <v>27.9</v>
      </c>
      <c r="G16" s="137">
        <v>29</v>
      </c>
      <c r="H16" s="137">
        <v>30</v>
      </c>
      <c r="I16" s="138">
        <f>I11*100/I5</f>
        <v>29.66035278939944</v>
      </c>
      <c r="J16" s="139">
        <f>J11*100/J5</f>
        <v>30.227272727272727</v>
      </c>
    </row>
    <row r="17" spans="2:12" ht="15" customHeight="1" x14ac:dyDescent="0.2">
      <c r="B17" s="424"/>
      <c r="C17" s="424"/>
      <c r="D17" s="473"/>
      <c r="E17" s="424"/>
      <c r="F17" s="424"/>
      <c r="G17" s="424"/>
      <c r="H17" s="424"/>
      <c r="I17" s="450"/>
      <c r="J17" s="449" t="s">
        <v>384</v>
      </c>
    </row>
    <row r="18" spans="2:12" x14ac:dyDescent="0.2">
      <c r="K18" s="71"/>
    </row>
    <row r="19" spans="2:12" x14ac:dyDescent="0.2">
      <c r="H19" s="140"/>
      <c r="K19" s="71"/>
      <c r="L19" s="71"/>
    </row>
    <row r="20" spans="2:12" x14ac:dyDescent="0.2">
      <c r="K20" s="71"/>
      <c r="L20" s="71"/>
    </row>
    <row r="21" spans="2:12" x14ac:dyDescent="0.2">
      <c r="K21" s="71"/>
      <c r="L21" s="71"/>
    </row>
  </sheetData>
  <mergeCells count="3">
    <mergeCell ref="A1:I1"/>
    <mergeCell ref="A4:J4"/>
    <mergeCell ref="A12:J12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zoomScaleNormal="100" workbookViewId="0">
      <selection activeCell="A2" sqref="A2"/>
    </sheetView>
  </sheetViews>
  <sheetFormatPr defaultRowHeight="11.25" x14ac:dyDescent="0.2"/>
  <cols>
    <col min="1" max="1" width="7.7109375" style="1" customWidth="1"/>
    <col min="2" max="2" width="22.5703125" style="1" customWidth="1"/>
    <col min="3" max="11" width="6.28515625" style="1" customWidth="1"/>
    <col min="12" max="16384" width="9.140625" style="1"/>
  </cols>
  <sheetData>
    <row r="1" spans="1:19" ht="15" customHeight="1" x14ac:dyDescent="0.2">
      <c r="A1" s="493" t="s">
        <v>367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</row>
    <row r="2" spans="1:19" ht="15" customHeight="1" x14ac:dyDescent="0.2">
      <c r="A2" s="184" t="s">
        <v>228</v>
      </c>
    </row>
    <row r="3" spans="1:19" ht="16.5" customHeight="1" thickBot="1" x14ac:dyDescent="0.25">
      <c r="A3" s="66" t="s">
        <v>164</v>
      </c>
      <c r="B3" s="66"/>
      <c r="C3" s="67">
        <v>2010</v>
      </c>
      <c r="D3" s="67">
        <v>2011</v>
      </c>
      <c r="E3" s="67">
        <v>2012</v>
      </c>
      <c r="F3" s="67">
        <v>2013</v>
      </c>
      <c r="G3" s="67">
        <v>2014</v>
      </c>
      <c r="H3" s="67">
        <v>2015</v>
      </c>
      <c r="I3" s="67">
        <v>2016</v>
      </c>
      <c r="J3" s="73">
        <v>2017</v>
      </c>
      <c r="K3" s="68">
        <v>2018</v>
      </c>
    </row>
    <row r="4" spans="1:19" ht="16.5" customHeight="1" x14ac:dyDescent="0.2">
      <c r="A4" s="70" t="s">
        <v>165</v>
      </c>
      <c r="B4" s="70"/>
      <c r="C4" s="6">
        <v>52786</v>
      </c>
      <c r="D4" s="6">
        <v>53056</v>
      </c>
      <c r="E4" s="193">
        <f>E5+E6</f>
        <v>53007.241297999994</v>
      </c>
      <c r="F4" s="6">
        <v>55831</v>
      </c>
      <c r="G4" s="6">
        <v>62107</v>
      </c>
      <c r="H4" s="6">
        <v>61017</v>
      </c>
      <c r="I4" s="6">
        <v>65264</v>
      </c>
      <c r="J4" s="74">
        <v>72181</v>
      </c>
      <c r="K4" s="22">
        <f>K5+K6</f>
        <v>80220.618271999992</v>
      </c>
    </row>
    <row r="5" spans="1:19" ht="16.5" customHeight="1" x14ac:dyDescent="0.2">
      <c r="A5" s="71" t="s">
        <v>166</v>
      </c>
      <c r="B5" s="71" t="s">
        <v>167</v>
      </c>
      <c r="C5" s="10">
        <v>35787</v>
      </c>
      <c r="D5" s="10">
        <v>37006</v>
      </c>
      <c r="E5" s="194">
        <v>37080.899697999994</v>
      </c>
      <c r="F5" s="10">
        <v>38590</v>
      </c>
      <c r="G5" s="10">
        <v>44029</v>
      </c>
      <c r="H5" s="10">
        <v>42407</v>
      </c>
      <c r="I5" s="10">
        <v>45116</v>
      </c>
      <c r="J5" s="75">
        <v>50382</v>
      </c>
      <c r="K5" s="21">
        <f>K7</f>
        <v>56684.775032999998</v>
      </c>
    </row>
    <row r="6" spans="1:19" ht="16.5" customHeight="1" x14ac:dyDescent="0.2">
      <c r="A6" s="71" t="s">
        <v>21</v>
      </c>
      <c r="B6" s="71" t="s">
        <v>168</v>
      </c>
      <c r="C6" s="10">
        <v>16999</v>
      </c>
      <c r="D6" s="10">
        <v>16050</v>
      </c>
      <c r="E6" s="194">
        <v>15926.3416</v>
      </c>
      <c r="F6" s="10">
        <v>17241</v>
      </c>
      <c r="G6" s="10">
        <v>18078</v>
      </c>
      <c r="H6" s="10">
        <v>18611</v>
      </c>
      <c r="I6" s="10">
        <v>20148</v>
      </c>
      <c r="J6" s="75">
        <v>21799</v>
      </c>
      <c r="K6" s="21">
        <f>K11</f>
        <v>23535.843239000002</v>
      </c>
    </row>
    <row r="7" spans="1:19" ht="16.5" customHeight="1" x14ac:dyDescent="0.2">
      <c r="A7" s="126" t="s">
        <v>169</v>
      </c>
      <c r="B7" s="126"/>
      <c r="C7" s="119">
        <v>35787</v>
      </c>
      <c r="D7" s="119">
        <v>37006</v>
      </c>
      <c r="E7" s="119">
        <f>E8+E9+E10</f>
        <v>37080.899697999994</v>
      </c>
      <c r="F7" s="119">
        <v>38590</v>
      </c>
      <c r="G7" s="119">
        <v>44029</v>
      </c>
      <c r="H7" s="119">
        <v>42407</v>
      </c>
      <c r="I7" s="119">
        <v>45116</v>
      </c>
      <c r="J7" s="127">
        <v>50382</v>
      </c>
      <c r="K7" s="22">
        <f>K8+K9+K10</f>
        <v>56684.775032999998</v>
      </c>
    </row>
    <row r="8" spans="1:19" ht="16.5" customHeight="1" x14ac:dyDescent="0.2">
      <c r="A8" s="71" t="s">
        <v>170</v>
      </c>
      <c r="B8" s="71" t="s">
        <v>171</v>
      </c>
      <c r="C8" s="10">
        <v>29841</v>
      </c>
      <c r="D8" s="10">
        <v>30761</v>
      </c>
      <c r="E8" s="194">
        <v>30867.294232999997</v>
      </c>
      <c r="F8" s="10">
        <v>31914</v>
      </c>
      <c r="G8" s="10">
        <v>37056</v>
      </c>
      <c r="H8" s="10">
        <v>34842</v>
      </c>
      <c r="I8" s="10">
        <v>37132</v>
      </c>
      <c r="J8" s="75">
        <v>41280</v>
      </c>
      <c r="K8" s="128">
        <v>46417.371919999998</v>
      </c>
    </row>
    <row r="9" spans="1:19" ht="16.5" customHeight="1" x14ac:dyDescent="0.2">
      <c r="A9" s="71" t="s">
        <v>21</v>
      </c>
      <c r="B9" s="71" t="s">
        <v>172</v>
      </c>
      <c r="C9" s="10">
        <v>4466</v>
      </c>
      <c r="D9" s="10">
        <v>4759</v>
      </c>
      <c r="E9" s="194">
        <v>1444</v>
      </c>
      <c r="F9" s="10">
        <v>5180</v>
      </c>
      <c r="G9" s="10">
        <v>5333</v>
      </c>
      <c r="H9" s="10">
        <v>5859</v>
      </c>
      <c r="I9" s="10">
        <v>6219</v>
      </c>
      <c r="J9" s="75">
        <v>7137</v>
      </c>
      <c r="K9" s="21">
        <v>8037.0601120000001</v>
      </c>
    </row>
    <row r="10" spans="1:19" ht="16.5" customHeight="1" x14ac:dyDescent="0.2">
      <c r="A10" s="71" t="s">
        <v>21</v>
      </c>
      <c r="B10" s="71" t="s">
        <v>173</v>
      </c>
      <c r="C10" s="10">
        <v>1480</v>
      </c>
      <c r="D10" s="10">
        <v>1486</v>
      </c>
      <c r="E10" s="194">
        <v>4769.6054650000005</v>
      </c>
      <c r="F10" s="10">
        <v>1496</v>
      </c>
      <c r="G10" s="10">
        <v>1640</v>
      </c>
      <c r="H10" s="10">
        <v>1706</v>
      </c>
      <c r="I10" s="10">
        <v>1765</v>
      </c>
      <c r="J10" s="75">
        <v>1964</v>
      </c>
      <c r="K10" s="21">
        <v>2230.3430010000002</v>
      </c>
      <c r="S10" s="71"/>
    </row>
    <row r="11" spans="1:19" ht="16.5" customHeight="1" x14ac:dyDescent="0.2">
      <c r="A11" s="126" t="s">
        <v>174</v>
      </c>
      <c r="B11" s="126"/>
      <c r="C11" s="119">
        <v>16999</v>
      </c>
      <c r="D11" s="119">
        <v>16050</v>
      </c>
      <c r="E11" s="119">
        <f>E12+E13</f>
        <v>15926.3416</v>
      </c>
      <c r="F11" s="119">
        <v>17241</v>
      </c>
      <c r="G11" s="119">
        <v>18078</v>
      </c>
      <c r="H11" s="119">
        <v>18611</v>
      </c>
      <c r="I11" s="119">
        <v>20148</v>
      </c>
      <c r="J11" s="127">
        <v>21799</v>
      </c>
      <c r="K11" s="22">
        <f>K12+K13</f>
        <v>23535.843239000002</v>
      </c>
    </row>
    <row r="12" spans="1:19" ht="16.5" customHeight="1" x14ac:dyDescent="0.2">
      <c r="A12" s="71" t="s">
        <v>175</v>
      </c>
      <c r="B12" s="71" t="s">
        <v>176</v>
      </c>
      <c r="C12" s="10">
        <v>15595</v>
      </c>
      <c r="D12" s="10">
        <v>14617</v>
      </c>
      <c r="E12" s="194">
        <v>14491</v>
      </c>
      <c r="F12" s="10">
        <v>15654</v>
      </c>
      <c r="G12" s="10">
        <v>16269</v>
      </c>
      <c r="H12" s="10">
        <v>16820</v>
      </c>
      <c r="I12" s="10">
        <v>18207</v>
      </c>
      <c r="J12" s="75">
        <v>19409</v>
      </c>
      <c r="K12" s="21">
        <v>20699</v>
      </c>
    </row>
    <row r="13" spans="1:19" ht="16.5" customHeight="1" x14ac:dyDescent="0.2">
      <c r="A13" s="71" t="s">
        <v>21</v>
      </c>
      <c r="B13" s="71" t="s">
        <v>177</v>
      </c>
      <c r="C13" s="10">
        <v>1404</v>
      </c>
      <c r="D13" s="10">
        <v>1433</v>
      </c>
      <c r="E13" s="194">
        <v>1435.3416</v>
      </c>
      <c r="F13" s="10">
        <v>1587</v>
      </c>
      <c r="G13" s="10">
        <v>1809</v>
      </c>
      <c r="H13" s="10">
        <v>1791</v>
      </c>
      <c r="I13" s="10">
        <v>1941</v>
      </c>
      <c r="J13" s="75">
        <v>2390</v>
      </c>
      <c r="K13" s="21">
        <v>2836.8432389999998</v>
      </c>
    </row>
    <row r="14" spans="1:19" ht="16.5" customHeight="1" x14ac:dyDescent="0.2">
      <c r="A14" s="71" t="s">
        <v>178</v>
      </c>
      <c r="B14" s="71"/>
      <c r="C14" s="10">
        <v>15595</v>
      </c>
      <c r="D14" s="10">
        <v>14617</v>
      </c>
      <c r="E14" s="194">
        <v>14491</v>
      </c>
      <c r="F14" s="10">
        <v>15654</v>
      </c>
      <c r="G14" s="10">
        <v>16269</v>
      </c>
      <c r="H14" s="10">
        <v>16820</v>
      </c>
      <c r="I14" s="10">
        <v>18207</v>
      </c>
      <c r="J14" s="75">
        <v>19409</v>
      </c>
      <c r="K14" s="21">
        <f>K15+K16+K17</f>
        <v>20699</v>
      </c>
    </row>
    <row r="15" spans="1:19" ht="16.5" customHeight="1" x14ac:dyDescent="0.2">
      <c r="A15" s="71" t="s">
        <v>170</v>
      </c>
      <c r="B15" s="71" t="s">
        <v>179</v>
      </c>
      <c r="C15" s="10">
        <v>13788</v>
      </c>
      <c r="D15" s="10">
        <v>12722</v>
      </c>
      <c r="E15" s="194">
        <v>12938</v>
      </c>
      <c r="F15" s="10">
        <v>13750</v>
      </c>
      <c r="G15" s="10">
        <v>14353</v>
      </c>
      <c r="H15" s="10">
        <v>14891</v>
      </c>
      <c r="I15" s="10">
        <v>16213</v>
      </c>
      <c r="J15" s="75">
        <v>17453</v>
      </c>
      <c r="K15" s="21">
        <v>18074</v>
      </c>
    </row>
    <row r="16" spans="1:19" ht="16.5" customHeight="1" x14ac:dyDescent="0.2">
      <c r="A16" s="71" t="s">
        <v>21</v>
      </c>
      <c r="B16" s="71" t="s">
        <v>180</v>
      </c>
      <c r="C16" s="9">
        <v>964</v>
      </c>
      <c r="D16" s="9">
        <v>916</v>
      </c>
      <c r="E16" s="194">
        <v>1008</v>
      </c>
      <c r="F16" s="10">
        <v>1116</v>
      </c>
      <c r="G16" s="10">
        <v>1111</v>
      </c>
      <c r="H16" s="10">
        <v>1146</v>
      </c>
      <c r="I16" s="10">
        <v>1167</v>
      </c>
      <c r="J16" s="75">
        <v>1202</v>
      </c>
      <c r="K16" s="21">
        <v>1648</v>
      </c>
    </row>
    <row r="17" spans="1:13" ht="16.5" customHeight="1" x14ac:dyDescent="0.2">
      <c r="A17" s="71" t="s">
        <v>21</v>
      </c>
      <c r="B17" s="71" t="s">
        <v>381</v>
      </c>
      <c r="C17" s="9">
        <v>843</v>
      </c>
      <c r="D17" s="9">
        <v>979</v>
      </c>
      <c r="E17" s="9">
        <v>545</v>
      </c>
      <c r="F17" s="9">
        <v>788</v>
      </c>
      <c r="G17" s="9">
        <v>805</v>
      </c>
      <c r="H17" s="9">
        <v>783</v>
      </c>
      <c r="I17" s="9">
        <v>827</v>
      </c>
      <c r="J17" s="71">
        <v>754</v>
      </c>
      <c r="K17" s="21">
        <v>977</v>
      </c>
    </row>
    <row r="18" spans="1:13" ht="16.5" customHeight="1" x14ac:dyDescent="0.2">
      <c r="A18" s="71" t="s">
        <v>181</v>
      </c>
      <c r="B18" s="71"/>
      <c r="C18" s="10">
        <v>1404</v>
      </c>
      <c r="D18" s="10">
        <v>1433</v>
      </c>
      <c r="E18" s="194">
        <f>E13</f>
        <v>1435.3416</v>
      </c>
      <c r="F18" s="10">
        <v>1587</v>
      </c>
      <c r="G18" s="10">
        <v>1809</v>
      </c>
      <c r="H18" s="10">
        <v>1791</v>
      </c>
      <c r="I18" s="10">
        <v>1941</v>
      </c>
      <c r="J18" s="75">
        <v>2390</v>
      </c>
      <c r="K18" s="21">
        <v>2836.8432389999998</v>
      </c>
    </row>
    <row r="19" spans="1:13" ht="16.5" customHeight="1" x14ac:dyDescent="0.2">
      <c r="A19" s="71" t="s">
        <v>170</v>
      </c>
      <c r="B19" s="71" t="s">
        <v>182</v>
      </c>
      <c r="C19" s="9">
        <v>471</v>
      </c>
      <c r="D19" s="9">
        <v>488</v>
      </c>
      <c r="E19" s="9">
        <v>466</v>
      </c>
      <c r="F19" s="9">
        <v>572</v>
      </c>
      <c r="G19" s="9">
        <v>708</v>
      </c>
      <c r="H19" s="9">
        <v>836</v>
      </c>
      <c r="I19" s="9">
        <v>909</v>
      </c>
      <c r="J19" s="75">
        <v>1135</v>
      </c>
      <c r="K19" s="21">
        <v>1344</v>
      </c>
    </row>
    <row r="20" spans="1:13" ht="16.5" customHeight="1" x14ac:dyDescent="0.2">
      <c r="A20" s="71" t="s">
        <v>21</v>
      </c>
      <c r="B20" s="71" t="s">
        <v>183</v>
      </c>
      <c r="C20" s="9">
        <v>502</v>
      </c>
      <c r="D20" s="9">
        <v>542</v>
      </c>
      <c r="E20" s="9">
        <v>567</v>
      </c>
      <c r="F20" s="9">
        <v>592</v>
      </c>
      <c r="G20" s="9">
        <v>650</v>
      </c>
      <c r="H20" s="9">
        <v>485</v>
      </c>
      <c r="I20" s="9">
        <v>541</v>
      </c>
      <c r="J20" s="71">
        <v>686</v>
      </c>
      <c r="K20" s="21">
        <v>814</v>
      </c>
    </row>
    <row r="21" spans="1:13" ht="16.5" customHeight="1" x14ac:dyDescent="0.2">
      <c r="A21" s="71" t="s">
        <v>21</v>
      </c>
      <c r="B21" s="71" t="s">
        <v>184</v>
      </c>
      <c r="C21" s="9">
        <v>159</v>
      </c>
      <c r="D21" s="9">
        <v>142</v>
      </c>
      <c r="E21" s="9">
        <v>125</v>
      </c>
      <c r="F21" s="9">
        <v>125</v>
      </c>
      <c r="G21" s="9">
        <v>131</v>
      </c>
      <c r="H21" s="9">
        <v>127</v>
      </c>
      <c r="I21" s="9">
        <v>131</v>
      </c>
      <c r="J21" s="71">
        <v>157</v>
      </c>
      <c r="K21" s="21">
        <v>179</v>
      </c>
    </row>
    <row r="22" spans="1:13" ht="16.5" customHeight="1" x14ac:dyDescent="0.2">
      <c r="A22" s="71" t="s">
        <v>21</v>
      </c>
      <c r="B22" s="71" t="s">
        <v>185</v>
      </c>
      <c r="C22" s="9">
        <v>77</v>
      </c>
      <c r="D22" s="9">
        <v>72</v>
      </c>
      <c r="E22" s="9">
        <v>79</v>
      </c>
      <c r="F22" s="9">
        <v>80</v>
      </c>
      <c r="G22" s="9">
        <v>81</v>
      </c>
      <c r="H22" s="9">
        <v>83</v>
      </c>
      <c r="I22" s="9">
        <v>83</v>
      </c>
      <c r="J22" s="71">
        <v>86</v>
      </c>
      <c r="K22" s="21">
        <v>106</v>
      </c>
    </row>
    <row r="23" spans="1:13" ht="16.5" customHeight="1" x14ac:dyDescent="0.2">
      <c r="A23" s="71" t="s">
        <v>21</v>
      </c>
      <c r="B23" s="71" t="s">
        <v>186</v>
      </c>
      <c r="C23" s="9">
        <v>30</v>
      </c>
      <c r="D23" s="9">
        <v>34</v>
      </c>
      <c r="E23" s="9">
        <v>41</v>
      </c>
      <c r="F23" s="9">
        <v>44</v>
      </c>
      <c r="G23" s="9">
        <v>52</v>
      </c>
      <c r="H23" s="9">
        <v>62</v>
      </c>
      <c r="I23" s="9">
        <v>67</v>
      </c>
      <c r="J23" s="71">
        <v>80</v>
      </c>
      <c r="K23" s="21">
        <v>103</v>
      </c>
      <c r="M23" s="33"/>
    </row>
    <row r="24" spans="1:13" ht="16.5" customHeight="1" x14ac:dyDescent="0.2">
      <c r="A24" s="71"/>
      <c r="B24" s="71" t="s">
        <v>187</v>
      </c>
      <c r="C24" s="9">
        <v>48</v>
      </c>
      <c r="D24" s="9">
        <v>57</v>
      </c>
      <c r="E24" s="9">
        <v>59</v>
      </c>
      <c r="F24" s="9">
        <v>64</v>
      </c>
      <c r="G24" s="9">
        <v>66</v>
      </c>
      <c r="H24" s="9">
        <v>64</v>
      </c>
      <c r="I24" s="9">
        <v>71</v>
      </c>
      <c r="J24" s="71">
        <v>83</v>
      </c>
      <c r="K24" s="21">
        <v>95</v>
      </c>
    </row>
    <row r="25" spans="1:13" ht="16.5" customHeight="1" x14ac:dyDescent="0.2">
      <c r="A25" s="76"/>
      <c r="B25" s="76" t="s">
        <v>188</v>
      </c>
      <c r="C25" s="129">
        <v>117</v>
      </c>
      <c r="D25" s="129">
        <v>98</v>
      </c>
      <c r="E25" s="379">
        <v>98.341599999999971</v>
      </c>
      <c r="F25" s="129">
        <v>110</v>
      </c>
      <c r="G25" s="129">
        <v>121</v>
      </c>
      <c r="H25" s="129">
        <v>134</v>
      </c>
      <c r="I25" s="129">
        <v>139</v>
      </c>
      <c r="J25" s="76">
        <v>163</v>
      </c>
      <c r="K25" s="130">
        <v>196</v>
      </c>
    </row>
    <row r="26" spans="1:13" ht="16.5" customHeight="1" x14ac:dyDescent="0.2">
      <c r="A26" s="1" t="s">
        <v>189</v>
      </c>
    </row>
    <row r="27" spans="1:13" ht="16.5" customHeight="1" x14ac:dyDescent="0.2">
      <c r="A27" s="1" t="s">
        <v>190</v>
      </c>
    </row>
    <row r="28" spans="1:13" ht="15" customHeight="1" x14ac:dyDescent="0.2">
      <c r="B28" s="425"/>
      <c r="C28" s="425"/>
      <c r="D28" s="425"/>
      <c r="E28" s="425"/>
      <c r="F28" s="425"/>
      <c r="G28" s="425"/>
      <c r="H28" s="425"/>
      <c r="I28" s="425"/>
      <c r="J28" s="387"/>
      <c r="K28" s="383" t="s">
        <v>384</v>
      </c>
    </row>
  </sheetData>
  <mergeCells count="1">
    <mergeCell ref="A1:K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workbookViewId="0">
      <selection activeCell="A2" sqref="A2"/>
    </sheetView>
  </sheetViews>
  <sheetFormatPr defaultRowHeight="15" x14ac:dyDescent="0.25"/>
  <cols>
    <col min="1" max="10" width="8.7109375" customWidth="1"/>
  </cols>
  <sheetData>
    <row r="1" spans="1:20" x14ac:dyDescent="0.25">
      <c r="A1" s="499" t="s">
        <v>368</v>
      </c>
      <c r="B1" s="499"/>
      <c r="C1" s="499"/>
      <c r="D1" s="499"/>
      <c r="E1" s="499"/>
      <c r="F1" s="499"/>
      <c r="G1" s="499"/>
      <c r="H1" s="499"/>
      <c r="I1" s="499"/>
      <c r="J1" s="499"/>
    </row>
    <row r="2" spans="1:20" x14ac:dyDescent="0.25">
      <c r="A2" s="184" t="s">
        <v>228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20" ht="16.5" customHeight="1" thickBot="1" x14ac:dyDescent="0.3">
      <c r="A3" s="145" t="s">
        <v>191</v>
      </c>
      <c r="B3" s="146">
        <v>2010</v>
      </c>
      <c r="C3" s="147">
        <v>2011</v>
      </c>
      <c r="D3" s="146">
        <v>2012</v>
      </c>
      <c r="E3" s="147">
        <v>2013</v>
      </c>
      <c r="F3" s="146">
        <v>2014</v>
      </c>
      <c r="G3" s="147">
        <v>2015</v>
      </c>
      <c r="H3" s="146">
        <v>2016</v>
      </c>
      <c r="I3" s="147">
        <v>2017</v>
      </c>
      <c r="J3" s="146">
        <v>2018</v>
      </c>
    </row>
    <row r="4" spans="1:20" ht="16.5" customHeight="1" x14ac:dyDescent="0.25">
      <c r="A4" s="143" t="s">
        <v>313</v>
      </c>
      <c r="B4" s="148">
        <v>297499</v>
      </c>
      <c r="C4" s="148">
        <v>302350.75000000017</v>
      </c>
      <c r="D4" s="148">
        <v>306840.00000000076</v>
      </c>
      <c r="E4" s="148">
        <v>295316</v>
      </c>
      <c r="F4" s="148">
        <v>290779</v>
      </c>
      <c r="G4" s="148">
        <v>285291</v>
      </c>
      <c r="H4" s="148">
        <v>284945</v>
      </c>
      <c r="I4" s="148">
        <v>283053</v>
      </c>
      <c r="J4" s="149">
        <v>285340</v>
      </c>
      <c r="L4" s="32"/>
      <c r="M4" s="32"/>
      <c r="N4" s="32"/>
      <c r="O4" s="32"/>
      <c r="P4" s="32"/>
      <c r="Q4" s="32"/>
      <c r="R4" s="32"/>
      <c r="S4" s="32"/>
      <c r="T4" s="32"/>
    </row>
    <row r="5" spans="1:20" ht="16.5" customHeight="1" x14ac:dyDescent="0.25">
      <c r="A5" s="150" t="s">
        <v>314</v>
      </c>
      <c r="B5" s="148">
        <v>243439</v>
      </c>
      <c r="C5" s="148">
        <v>251456.74999999988</v>
      </c>
      <c r="D5" s="148">
        <v>264834.83333333465</v>
      </c>
      <c r="E5" s="148">
        <v>273875</v>
      </c>
      <c r="F5" s="148">
        <v>286092</v>
      </c>
      <c r="G5" s="148">
        <v>295383</v>
      </c>
      <c r="H5" s="148">
        <v>300934</v>
      </c>
      <c r="I5" s="148">
        <v>296698</v>
      </c>
      <c r="J5" s="149">
        <v>296007</v>
      </c>
      <c r="L5" s="32"/>
      <c r="M5" s="32"/>
      <c r="N5" s="32"/>
      <c r="O5" s="32"/>
      <c r="P5" s="32"/>
      <c r="Q5" s="32"/>
      <c r="R5" s="32"/>
      <c r="S5" s="32"/>
      <c r="T5" s="32"/>
    </row>
    <row r="6" spans="1:20" ht="16.5" customHeight="1" x14ac:dyDescent="0.25">
      <c r="A6" s="150" t="s">
        <v>315</v>
      </c>
      <c r="B6" s="148">
        <v>234580</v>
      </c>
      <c r="C6" s="148">
        <v>233157.66666666672</v>
      </c>
      <c r="D6" s="148">
        <v>238202.08333333532</v>
      </c>
      <c r="E6" s="148">
        <v>236654</v>
      </c>
      <c r="F6" s="148">
        <v>240261</v>
      </c>
      <c r="G6" s="148">
        <v>245744</v>
      </c>
      <c r="H6" s="148">
        <v>252452</v>
      </c>
      <c r="I6" s="148">
        <v>259379</v>
      </c>
      <c r="J6" s="149">
        <v>261576</v>
      </c>
      <c r="L6" s="32"/>
      <c r="M6" s="32"/>
      <c r="N6" s="32"/>
      <c r="O6" s="32"/>
      <c r="P6" s="32"/>
      <c r="Q6" s="32"/>
      <c r="R6" s="32"/>
      <c r="S6" s="32"/>
      <c r="T6" s="32"/>
    </row>
    <row r="7" spans="1:20" ht="16.5" customHeight="1" x14ac:dyDescent="0.25">
      <c r="A7" s="143" t="s">
        <v>316</v>
      </c>
      <c r="B7" s="148">
        <v>306567</v>
      </c>
      <c r="C7" s="148">
        <v>287672.08333333343</v>
      </c>
      <c r="D7" s="148">
        <v>273564.50000000116</v>
      </c>
      <c r="E7" s="148">
        <v>253595</v>
      </c>
      <c r="F7" s="148">
        <v>240937</v>
      </c>
      <c r="G7" s="148">
        <v>236715</v>
      </c>
      <c r="H7" s="148">
        <v>235946</v>
      </c>
      <c r="I7" s="148">
        <v>234479</v>
      </c>
      <c r="J7" s="149">
        <v>234585</v>
      </c>
      <c r="L7" s="32"/>
      <c r="M7" s="32"/>
      <c r="N7" s="32"/>
      <c r="O7" s="32"/>
      <c r="P7" s="32"/>
      <c r="Q7" s="32"/>
      <c r="R7" s="32"/>
      <c r="S7" s="32"/>
      <c r="T7" s="32"/>
    </row>
    <row r="8" spans="1:20" ht="16.5" customHeight="1" x14ac:dyDescent="0.25">
      <c r="A8" s="143" t="s">
        <v>317</v>
      </c>
      <c r="B8" s="148">
        <v>339220</v>
      </c>
      <c r="C8" s="148">
        <v>336265.16666666698</v>
      </c>
      <c r="D8" s="148">
        <v>339623.99999999779</v>
      </c>
      <c r="E8" s="148">
        <v>330071</v>
      </c>
      <c r="F8" s="148">
        <v>322592</v>
      </c>
      <c r="G8" s="148">
        <v>309476</v>
      </c>
      <c r="H8" s="148">
        <v>291578</v>
      </c>
      <c r="I8" s="148">
        <v>273984</v>
      </c>
      <c r="J8" s="149">
        <v>265982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ht="16.5" customHeight="1" x14ac:dyDescent="0.25">
      <c r="A9" s="143" t="s">
        <v>318</v>
      </c>
      <c r="B9" s="148">
        <v>364188</v>
      </c>
      <c r="C9" s="148">
        <v>339989.24999999983</v>
      </c>
      <c r="D9" s="148">
        <v>358659.49999999919</v>
      </c>
      <c r="E9" s="148">
        <v>351185</v>
      </c>
      <c r="F9" s="148">
        <v>348214</v>
      </c>
      <c r="G9" s="148">
        <v>344392</v>
      </c>
      <c r="H9" s="148">
        <v>344395</v>
      </c>
      <c r="I9" s="148">
        <v>339496</v>
      </c>
      <c r="J9" s="149">
        <v>341827</v>
      </c>
      <c r="L9" s="32"/>
      <c r="M9" s="32"/>
      <c r="N9" s="32"/>
      <c r="O9" s="32"/>
      <c r="P9" s="32"/>
      <c r="Q9" s="32"/>
      <c r="R9" s="32"/>
      <c r="S9" s="32"/>
      <c r="T9" s="32"/>
    </row>
    <row r="10" spans="1:20" ht="16.5" customHeight="1" x14ac:dyDescent="0.25">
      <c r="A10" s="143" t="s">
        <v>319</v>
      </c>
      <c r="B10" s="148">
        <v>452267</v>
      </c>
      <c r="C10" s="148">
        <v>432461.00000000041</v>
      </c>
      <c r="D10" s="148">
        <v>418862.24999999488</v>
      </c>
      <c r="E10" s="148">
        <v>395636</v>
      </c>
      <c r="F10" s="148">
        <v>379193</v>
      </c>
      <c r="G10" s="148">
        <v>366744</v>
      </c>
      <c r="H10" s="148">
        <v>362094</v>
      </c>
      <c r="I10" s="148">
        <v>356079</v>
      </c>
      <c r="J10" s="149">
        <v>361285</v>
      </c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6.5" customHeight="1" x14ac:dyDescent="0.25">
      <c r="A11" s="143" t="s">
        <v>320</v>
      </c>
      <c r="B11" s="148">
        <v>437623</v>
      </c>
      <c r="C11" s="148">
        <v>452297.41666666686</v>
      </c>
      <c r="D11" s="148">
        <v>473396.24999999191</v>
      </c>
      <c r="E11" s="148">
        <v>471772</v>
      </c>
      <c r="F11" s="148">
        <v>454125</v>
      </c>
      <c r="G11" s="148">
        <v>450974</v>
      </c>
      <c r="H11" s="148">
        <v>432682</v>
      </c>
      <c r="I11" s="148">
        <v>410292</v>
      </c>
      <c r="J11" s="149">
        <v>405999</v>
      </c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16.5" customHeight="1" x14ac:dyDescent="0.25">
      <c r="A12" s="143" t="s">
        <v>321</v>
      </c>
      <c r="B12" s="148">
        <v>355761</v>
      </c>
      <c r="C12" s="148">
        <v>360429.58333333326</v>
      </c>
      <c r="D12" s="148">
        <v>374481.6666666622</v>
      </c>
      <c r="E12" s="148">
        <v>388178</v>
      </c>
      <c r="F12" s="148">
        <v>413643</v>
      </c>
      <c r="G12" s="148">
        <v>435055</v>
      </c>
      <c r="H12" s="148">
        <v>451425</v>
      </c>
      <c r="I12" s="148">
        <v>459438</v>
      </c>
      <c r="J12" s="149">
        <v>463485</v>
      </c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16.5" customHeight="1" x14ac:dyDescent="0.25">
      <c r="A13" s="143" t="s">
        <v>322</v>
      </c>
      <c r="B13" s="148">
        <v>348875</v>
      </c>
      <c r="C13" s="148">
        <v>355900.41666666674</v>
      </c>
      <c r="D13" s="148">
        <v>363386.33333332802</v>
      </c>
      <c r="E13" s="148">
        <v>359399</v>
      </c>
      <c r="F13" s="148">
        <v>353613</v>
      </c>
      <c r="G13" s="148">
        <v>351876</v>
      </c>
      <c r="H13" s="148">
        <v>357443</v>
      </c>
      <c r="I13" s="148">
        <v>362784</v>
      </c>
      <c r="J13" s="149">
        <v>360948</v>
      </c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16.5" customHeight="1" x14ac:dyDescent="0.25">
      <c r="A14" s="143" t="s">
        <v>323</v>
      </c>
      <c r="B14" s="148">
        <v>344349</v>
      </c>
      <c r="C14" s="148">
        <v>330094.50000000006</v>
      </c>
      <c r="D14" s="148">
        <v>325830.33333333232</v>
      </c>
      <c r="E14" s="148">
        <v>319181</v>
      </c>
      <c r="F14" s="148">
        <v>330767</v>
      </c>
      <c r="G14" s="148">
        <v>341708</v>
      </c>
      <c r="H14" s="148">
        <v>348068</v>
      </c>
      <c r="I14" s="148">
        <v>348403</v>
      </c>
      <c r="J14" s="149">
        <v>352475</v>
      </c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16.5" customHeight="1" x14ac:dyDescent="0.25">
      <c r="A15" s="143" t="s">
        <v>324</v>
      </c>
      <c r="B15" s="148">
        <v>372797</v>
      </c>
      <c r="C15" s="148">
        <v>366879.91666666669</v>
      </c>
      <c r="D15" s="148">
        <v>366258.33333333198</v>
      </c>
      <c r="E15" s="148">
        <v>356263</v>
      </c>
      <c r="F15" s="148">
        <v>343392</v>
      </c>
      <c r="G15" s="148">
        <v>330464</v>
      </c>
      <c r="H15" s="148">
        <v>319001</v>
      </c>
      <c r="I15" s="148">
        <v>307722</v>
      </c>
      <c r="J15" s="149">
        <v>309482</v>
      </c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16.5" customHeight="1" x14ac:dyDescent="0.25">
      <c r="A16" s="143" t="s">
        <v>325</v>
      </c>
      <c r="B16" s="148">
        <v>347813</v>
      </c>
      <c r="C16" s="148">
        <v>350856.75000000023</v>
      </c>
      <c r="D16" s="148">
        <v>355197.99999999831</v>
      </c>
      <c r="E16" s="148">
        <v>348836</v>
      </c>
      <c r="F16" s="148">
        <v>348795</v>
      </c>
      <c r="G16" s="148">
        <v>347942</v>
      </c>
      <c r="H16" s="148">
        <v>344807</v>
      </c>
      <c r="I16" s="148">
        <v>336470</v>
      </c>
      <c r="J16" s="149">
        <v>331763</v>
      </c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16.5" customHeight="1" x14ac:dyDescent="0.25">
      <c r="A17" s="143" t="s">
        <v>326</v>
      </c>
      <c r="B17" s="148">
        <v>247340</v>
      </c>
      <c r="C17" s="148">
        <v>259504.58333333314</v>
      </c>
      <c r="D17" s="148">
        <v>282002.83333333506</v>
      </c>
      <c r="E17" s="148">
        <v>296072</v>
      </c>
      <c r="F17" s="148">
        <v>303630</v>
      </c>
      <c r="G17" s="148">
        <v>313233</v>
      </c>
      <c r="H17" s="148">
        <v>319958</v>
      </c>
      <c r="I17" s="148">
        <v>315432</v>
      </c>
      <c r="J17" s="149">
        <v>315992</v>
      </c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16.5" customHeight="1" x14ac:dyDescent="0.25">
      <c r="A18" s="143" t="s">
        <v>327</v>
      </c>
      <c r="B18" s="148">
        <v>159456</v>
      </c>
      <c r="C18" s="148">
        <v>167848.16666666663</v>
      </c>
      <c r="D18" s="148">
        <v>178381.25000000026</v>
      </c>
      <c r="E18" s="148">
        <v>188286</v>
      </c>
      <c r="F18" s="148">
        <v>203087</v>
      </c>
      <c r="G18" s="148">
        <v>211942</v>
      </c>
      <c r="H18" s="148">
        <v>222725</v>
      </c>
      <c r="I18" s="148">
        <v>238659</v>
      </c>
      <c r="J18" s="149">
        <v>244298</v>
      </c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16.5" customHeight="1" x14ac:dyDescent="0.25">
      <c r="A19" s="143" t="s">
        <v>328</v>
      </c>
      <c r="B19" s="148">
        <v>123431</v>
      </c>
      <c r="C19" s="148">
        <v>120246.00000000006</v>
      </c>
      <c r="D19" s="148">
        <v>120274.2499999994</v>
      </c>
      <c r="E19" s="148">
        <v>119131</v>
      </c>
      <c r="F19" s="148">
        <v>120876</v>
      </c>
      <c r="G19" s="148">
        <v>126376</v>
      </c>
      <c r="H19" s="148">
        <v>133935</v>
      </c>
      <c r="I19" s="148">
        <v>140857</v>
      </c>
      <c r="J19" s="149">
        <v>142464</v>
      </c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16.5" customHeight="1" x14ac:dyDescent="0.25">
      <c r="A20" s="143" t="s">
        <v>329</v>
      </c>
      <c r="B20" s="149">
        <v>78073</v>
      </c>
      <c r="C20" s="148">
        <v>80004.166666666672</v>
      </c>
      <c r="D20" s="148">
        <v>82891.583333332819</v>
      </c>
      <c r="E20" s="151">
        <v>82980</v>
      </c>
      <c r="F20" s="148">
        <v>84533</v>
      </c>
      <c r="G20" s="148">
        <v>84283</v>
      </c>
      <c r="H20" s="148">
        <v>83705</v>
      </c>
      <c r="I20" s="148">
        <v>82715</v>
      </c>
      <c r="J20" s="149">
        <v>84000</v>
      </c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16.5" customHeight="1" x14ac:dyDescent="0.25">
      <c r="A21" s="143" t="s">
        <v>330</v>
      </c>
      <c r="B21" s="152">
        <f>75*40485/100</f>
        <v>30363.75</v>
      </c>
      <c r="C21" s="151">
        <v>34931.750000000015</v>
      </c>
      <c r="D21" s="151">
        <v>36354.249999999811</v>
      </c>
      <c r="E21" s="151">
        <v>35134.737024930648</v>
      </c>
      <c r="F21" s="148">
        <v>39141.175878208996</v>
      </c>
      <c r="G21" s="148">
        <v>40802.250000000364</v>
      </c>
      <c r="H21" s="153">
        <v>43160.833333333729</v>
      </c>
      <c r="I21" s="148">
        <v>44693</v>
      </c>
      <c r="J21" s="149">
        <v>43962</v>
      </c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16.5" customHeight="1" x14ac:dyDescent="0.25">
      <c r="A22" s="143" t="s">
        <v>331</v>
      </c>
      <c r="B22" s="152">
        <f>22*40485/100</f>
        <v>8906.7000000000007</v>
      </c>
      <c r="C22" s="151">
        <v>6751.8333333333285</v>
      </c>
      <c r="D22" s="151">
        <v>8275.8333333331993</v>
      </c>
      <c r="E22" s="153">
        <v>9719.9310270369278</v>
      </c>
      <c r="F22" s="148">
        <v>8061.8283660969828</v>
      </c>
      <c r="G22" s="148">
        <v>11287.833333333561</v>
      </c>
      <c r="H22" s="148">
        <v>12200.250000000335</v>
      </c>
      <c r="I22" s="148">
        <v>12964</v>
      </c>
      <c r="J22" s="149">
        <v>13163</v>
      </c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16.5" customHeight="1" x14ac:dyDescent="0.25">
      <c r="A23" s="143" t="s">
        <v>163</v>
      </c>
      <c r="B23" s="154">
        <f>3*40485/100</f>
        <v>1214.55</v>
      </c>
      <c r="C23" s="155">
        <v>1384.9166666666663</v>
      </c>
      <c r="D23" s="155">
        <v>1337.4166666666765</v>
      </c>
      <c r="E23" s="155">
        <v>1005.3319480324213</v>
      </c>
      <c r="F23" s="156">
        <v>833.83447819197374</v>
      </c>
      <c r="G23" s="156">
        <v>1167.4999999999914</v>
      </c>
      <c r="H23" s="156">
        <v>1422.4999999999657</v>
      </c>
      <c r="I23" s="156">
        <v>1632</v>
      </c>
      <c r="J23" s="157">
        <v>1943</v>
      </c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6.5" customHeight="1" x14ac:dyDescent="0.25">
      <c r="A24" s="158" t="s">
        <v>107</v>
      </c>
      <c r="B24" s="159">
        <v>5093764</v>
      </c>
      <c r="C24" s="159">
        <f>SUM(C4:C23)</f>
        <v>5070482.6666666688</v>
      </c>
      <c r="D24" s="159">
        <f>SUM(D4:D23)</f>
        <v>5168655.4999999758</v>
      </c>
      <c r="E24" s="159">
        <f>SUM(E4:E23)</f>
        <v>5112290</v>
      </c>
      <c r="F24" s="159">
        <f>SUM(F4:F23)</f>
        <v>5112565.8387224982</v>
      </c>
      <c r="G24" s="159">
        <v>5130854</v>
      </c>
      <c r="H24" s="159">
        <v>5142877</v>
      </c>
      <c r="I24" s="159">
        <v>5105229</v>
      </c>
      <c r="J24" s="160">
        <f>SUM(J4:J23)</f>
        <v>5116576</v>
      </c>
      <c r="L24" s="32"/>
      <c r="M24" s="32"/>
      <c r="N24" s="32"/>
      <c r="O24" s="32"/>
      <c r="P24" s="32"/>
      <c r="Q24" s="32"/>
      <c r="R24" s="32"/>
      <c r="S24" s="32"/>
      <c r="T24" s="32"/>
    </row>
    <row r="25" spans="1:20" x14ac:dyDescent="0.25">
      <c r="B25" s="426"/>
      <c r="C25" s="426"/>
      <c r="D25" s="426"/>
      <c r="E25" s="426"/>
      <c r="F25" s="426"/>
      <c r="G25" s="426"/>
      <c r="H25" s="426"/>
      <c r="J25" s="388" t="s">
        <v>382</v>
      </c>
    </row>
  </sheetData>
  <mergeCells count="1">
    <mergeCell ref="A1:J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workbookViewId="0">
      <selection activeCell="A2" sqref="A2"/>
    </sheetView>
  </sheetViews>
  <sheetFormatPr defaultRowHeight="15" x14ac:dyDescent="0.25"/>
  <cols>
    <col min="1" max="10" width="8.7109375" customWidth="1"/>
  </cols>
  <sheetData>
    <row r="1" spans="1:23" x14ac:dyDescent="0.25">
      <c r="A1" s="493" t="s">
        <v>369</v>
      </c>
      <c r="B1" s="493"/>
      <c r="C1" s="493"/>
      <c r="D1" s="493"/>
      <c r="E1" s="493"/>
      <c r="F1" s="493"/>
      <c r="G1" s="493"/>
      <c r="H1" s="493"/>
      <c r="I1" s="493"/>
      <c r="J1" s="493"/>
      <c r="K1" s="162"/>
    </row>
    <row r="2" spans="1:23" x14ac:dyDescent="0.25">
      <c r="A2" s="184" t="s">
        <v>228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23" ht="16.5" customHeight="1" thickBot="1" x14ac:dyDescent="0.3">
      <c r="A3" s="163" t="s">
        <v>191</v>
      </c>
      <c r="B3" s="164">
        <v>2010</v>
      </c>
      <c r="C3" s="165">
        <v>2011</v>
      </c>
      <c r="D3" s="164">
        <v>2012</v>
      </c>
      <c r="E3" s="165">
        <v>2013</v>
      </c>
      <c r="F3" s="164">
        <v>2014</v>
      </c>
      <c r="G3" s="165">
        <v>2015</v>
      </c>
      <c r="H3" s="164">
        <v>2016</v>
      </c>
      <c r="I3" s="165">
        <v>2017</v>
      </c>
      <c r="J3" s="164">
        <v>2018</v>
      </c>
      <c r="K3" s="162"/>
    </row>
    <row r="4" spans="1:23" ht="16.5" customHeight="1" x14ac:dyDescent="0.25">
      <c r="A4" s="161" t="s">
        <v>313</v>
      </c>
      <c r="B4" s="166">
        <v>283519</v>
      </c>
      <c r="C4" s="167">
        <v>289772</v>
      </c>
      <c r="D4" s="167">
        <v>292741</v>
      </c>
      <c r="E4" s="167">
        <v>281364</v>
      </c>
      <c r="F4" s="167">
        <v>279951</v>
      </c>
      <c r="G4" s="167">
        <v>271321</v>
      </c>
      <c r="H4" s="167">
        <v>270888</v>
      </c>
      <c r="I4" s="167">
        <v>268980</v>
      </c>
      <c r="J4" s="168">
        <v>270875</v>
      </c>
      <c r="K4" s="16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16.5" customHeight="1" x14ac:dyDescent="0.25">
      <c r="A5" s="169" t="s">
        <v>314</v>
      </c>
      <c r="B5" s="166">
        <v>229956</v>
      </c>
      <c r="C5" s="167">
        <v>237970</v>
      </c>
      <c r="D5" s="167">
        <v>250742</v>
      </c>
      <c r="E5" s="167">
        <v>260001</v>
      </c>
      <c r="F5" s="167">
        <v>281221</v>
      </c>
      <c r="G5" s="167">
        <v>281738</v>
      </c>
      <c r="H5" s="167">
        <v>287362</v>
      </c>
      <c r="I5" s="167">
        <v>283552</v>
      </c>
      <c r="J5" s="170">
        <v>283226</v>
      </c>
      <c r="K5" s="162"/>
      <c r="L5" s="32"/>
      <c r="M5" s="32"/>
      <c r="N5" s="32"/>
      <c r="O5" s="32"/>
      <c r="P5" s="32"/>
      <c r="Q5" s="32"/>
      <c r="R5" s="32"/>
      <c r="S5" s="32"/>
      <c r="T5" s="32"/>
    </row>
    <row r="6" spans="1:23" ht="16.5" customHeight="1" x14ac:dyDescent="0.25">
      <c r="A6" s="169" t="s">
        <v>315</v>
      </c>
      <c r="B6" s="166">
        <v>222194</v>
      </c>
      <c r="C6" s="167">
        <v>220255</v>
      </c>
      <c r="D6" s="167">
        <v>225359</v>
      </c>
      <c r="E6" s="167">
        <v>223731</v>
      </c>
      <c r="F6" s="167">
        <v>226733</v>
      </c>
      <c r="G6" s="167">
        <v>232156</v>
      </c>
      <c r="H6" s="167">
        <v>239011</v>
      </c>
      <c r="I6" s="167">
        <v>245756</v>
      </c>
      <c r="J6" s="170">
        <v>247025</v>
      </c>
      <c r="K6" s="162"/>
      <c r="L6" s="32"/>
      <c r="M6" s="32"/>
      <c r="N6" s="32"/>
      <c r="O6" s="32"/>
      <c r="P6" s="32"/>
      <c r="Q6" s="32"/>
      <c r="R6" s="32"/>
      <c r="S6" s="32"/>
      <c r="T6" s="32"/>
    </row>
    <row r="7" spans="1:23" ht="16.5" customHeight="1" x14ac:dyDescent="0.25">
      <c r="A7" s="161" t="s">
        <v>316</v>
      </c>
      <c r="B7" s="166">
        <v>290317</v>
      </c>
      <c r="C7" s="167">
        <v>272559</v>
      </c>
      <c r="D7" s="167">
        <v>259539</v>
      </c>
      <c r="E7" s="167">
        <v>240385</v>
      </c>
      <c r="F7" s="167">
        <v>228335</v>
      </c>
      <c r="G7" s="167">
        <v>223582</v>
      </c>
      <c r="H7" s="167">
        <v>222388</v>
      </c>
      <c r="I7" s="167">
        <v>220997</v>
      </c>
      <c r="J7" s="170">
        <v>220747</v>
      </c>
      <c r="K7" s="162"/>
      <c r="L7" s="32"/>
      <c r="M7" s="32"/>
      <c r="N7" s="32"/>
      <c r="O7" s="32"/>
      <c r="P7" s="32"/>
      <c r="Q7" s="32"/>
      <c r="R7" s="32"/>
      <c r="S7" s="32"/>
      <c r="T7" s="32"/>
    </row>
    <row r="8" spans="1:23" ht="16.5" customHeight="1" x14ac:dyDescent="0.25">
      <c r="A8" s="161" t="s">
        <v>317</v>
      </c>
      <c r="B8" s="166">
        <v>321814</v>
      </c>
      <c r="C8" s="167">
        <v>321371</v>
      </c>
      <c r="D8" s="167">
        <v>321721</v>
      </c>
      <c r="E8" s="167">
        <v>311971</v>
      </c>
      <c r="F8" s="167">
        <v>304132</v>
      </c>
      <c r="G8" s="167">
        <v>290843</v>
      </c>
      <c r="H8" s="167">
        <v>273520</v>
      </c>
      <c r="I8" s="167">
        <v>256364</v>
      </c>
      <c r="J8" s="170">
        <v>255666</v>
      </c>
      <c r="K8" s="162"/>
      <c r="L8" s="32"/>
      <c r="M8" s="32"/>
      <c r="N8" s="32"/>
      <c r="O8" s="32"/>
      <c r="P8" s="32"/>
      <c r="Q8" s="32"/>
      <c r="R8" s="32"/>
      <c r="S8" s="32"/>
      <c r="T8" s="32"/>
    </row>
    <row r="9" spans="1:23" ht="16.5" customHeight="1" x14ac:dyDescent="0.25">
      <c r="A9" s="161" t="s">
        <v>318</v>
      </c>
      <c r="B9" s="166">
        <v>342338</v>
      </c>
      <c r="C9" s="167">
        <v>338712</v>
      </c>
      <c r="D9" s="167">
        <v>338628</v>
      </c>
      <c r="E9" s="167">
        <v>330610</v>
      </c>
      <c r="F9" s="167">
        <v>324333</v>
      </c>
      <c r="G9" s="167">
        <v>324678</v>
      </c>
      <c r="H9" s="167">
        <v>324418</v>
      </c>
      <c r="I9" s="167">
        <v>318352</v>
      </c>
      <c r="J9" s="170">
        <v>321264</v>
      </c>
      <c r="K9" s="162"/>
      <c r="L9" s="32"/>
      <c r="M9" s="32"/>
      <c r="N9" s="32"/>
      <c r="O9" s="32"/>
      <c r="P9" s="32"/>
      <c r="Q9" s="32"/>
      <c r="R9" s="32"/>
      <c r="S9" s="32"/>
      <c r="T9" s="32"/>
    </row>
    <row r="10" spans="1:23" ht="16.5" customHeight="1" x14ac:dyDescent="0.25">
      <c r="A10" s="161" t="s">
        <v>319</v>
      </c>
      <c r="B10" s="166">
        <v>425043</v>
      </c>
      <c r="C10" s="167">
        <v>406072</v>
      </c>
      <c r="D10" s="167">
        <v>392894</v>
      </c>
      <c r="E10" s="167">
        <v>370434</v>
      </c>
      <c r="F10" s="167">
        <v>355159</v>
      </c>
      <c r="G10" s="167">
        <v>344566</v>
      </c>
      <c r="H10" s="167">
        <v>340408</v>
      </c>
      <c r="I10" s="167">
        <v>333502</v>
      </c>
      <c r="J10" s="170">
        <v>336236</v>
      </c>
      <c r="K10" s="162"/>
      <c r="L10" s="32"/>
      <c r="M10" s="32"/>
      <c r="N10" s="32"/>
      <c r="O10" s="32"/>
      <c r="P10" s="32"/>
      <c r="Q10" s="32"/>
      <c r="R10" s="32"/>
      <c r="S10" s="32"/>
      <c r="T10" s="32"/>
    </row>
    <row r="11" spans="1:23" ht="16.5" customHeight="1" x14ac:dyDescent="0.25">
      <c r="A11" s="161" t="s">
        <v>320</v>
      </c>
      <c r="B11" s="166">
        <v>410191</v>
      </c>
      <c r="C11" s="167">
        <v>428751</v>
      </c>
      <c r="D11" s="167">
        <v>447361</v>
      </c>
      <c r="E11" s="167">
        <v>444765</v>
      </c>
      <c r="F11" s="167">
        <v>438182</v>
      </c>
      <c r="G11" s="167">
        <v>424426</v>
      </c>
      <c r="H11" s="167">
        <v>405715</v>
      </c>
      <c r="I11" s="167">
        <v>383667</v>
      </c>
      <c r="J11" s="170">
        <v>374225</v>
      </c>
      <c r="K11" s="162"/>
      <c r="L11" s="32"/>
      <c r="M11" s="32"/>
      <c r="N11" s="32"/>
      <c r="O11" s="32"/>
      <c r="P11" s="32"/>
      <c r="Q11" s="32"/>
      <c r="R11" s="32"/>
      <c r="S11" s="32"/>
      <c r="T11" s="32"/>
    </row>
    <row r="12" spans="1:23" ht="16.5" customHeight="1" x14ac:dyDescent="0.25">
      <c r="A12" s="161" t="s">
        <v>321</v>
      </c>
      <c r="B12" s="166">
        <v>335426</v>
      </c>
      <c r="C12" s="167">
        <v>339628</v>
      </c>
      <c r="D12" s="167">
        <v>354445</v>
      </c>
      <c r="E12" s="167">
        <v>366072</v>
      </c>
      <c r="F12" s="167">
        <v>390956</v>
      </c>
      <c r="G12" s="167">
        <v>410408</v>
      </c>
      <c r="H12" s="167">
        <v>427803</v>
      </c>
      <c r="I12" s="167">
        <v>435406</v>
      </c>
      <c r="J12" s="170">
        <v>438558</v>
      </c>
      <c r="K12" s="162"/>
      <c r="L12" s="32"/>
      <c r="M12" s="32"/>
      <c r="N12" s="32"/>
      <c r="O12" s="32"/>
      <c r="P12" s="32"/>
      <c r="Q12" s="32"/>
      <c r="R12" s="32"/>
      <c r="S12" s="32"/>
      <c r="T12" s="32"/>
    </row>
    <row r="13" spans="1:23" ht="16.5" customHeight="1" x14ac:dyDescent="0.25">
      <c r="A13" s="161" t="s">
        <v>322</v>
      </c>
      <c r="B13" s="166">
        <v>333530</v>
      </c>
      <c r="C13" s="167">
        <v>338814</v>
      </c>
      <c r="D13" s="167">
        <v>347156</v>
      </c>
      <c r="E13" s="167">
        <v>342056</v>
      </c>
      <c r="F13" s="167">
        <v>336762</v>
      </c>
      <c r="G13" s="167">
        <v>334846</v>
      </c>
      <c r="H13" s="167">
        <v>339924</v>
      </c>
      <c r="I13" s="167">
        <v>344903</v>
      </c>
      <c r="J13" s="170">
        <v>349171</v>
      </c>
      <c r="K13" s="162"/>
      <c r="L13" s="32"/>
      <c r="M13" s="32"/>
      <c r="N13" s="32"/>
      <c r="O13" s="32"/>
      <c r="P13" s="32"/>
      <c r="Q13" s="32"/>
      <c r="R13" s="32"/>
      <c r="S13" s="32"/>
      <c r="T13" s="32"/>
    </row>
    <row r="14" spans="1:23" ht="16.5" customHeight="1" x14ac:dyDescent="0.25">
      <c r="A14" s="161" t="s">
        <v>323</v>
      </c>
      <c r="B14" s="166">
        <v>340602</v>
      </c>
      <c r="C14" s="167">
        <v>323543</v>
      </c>
      <c r="D14" s="167">
        <v>319802</v>
      </c>
      <c r="E14" s="167">
        <v>311384</v>
      </c>
      <c r="F14" s="167">
        <v>321174</v>
      </c>
      <c r="G14" s="167">
        <v>331221</v>
      </c>
      <c r="H14" s="167">
        <v>337235</v>
      </c>
      <c r="I14" s="167">
        <v>336316</v>
      </c>
      <c r="J14" s="170">
        <v>339749</v>
      </c>
      <c r="K14" s="162"/>
      <c r="L14" s="32"/>
      <c r="M14" s="32"/>
      <c r="N14" s="32"/>
      <c r="O14" s="32"/>
      <c r="P14" s="32"/>
      <c r="Q14" s="32"/>
      <c r="R14" s="32"/>
      <c r="S14" s="32"/>
      <c r="T14" s="32"/>
    </row>
    <row r="15" spans="1:23" ht="16.5" customHeight="1" x14ac:dyDescent="0.25">
      <c r="A15" s="161" t="s">
        <v>324</v>
      </c>
      <c r="B15" s="166">
        <v>387405</v>
      </c>
      <c r="C15" s="167">
        <v>377741</v>
      </c>
      <c r="D15" s="167">
        <v>377676</v>
      </c>
      <c r="E15" s="167">
        <v>365568</v>
      </c>
      <c r="F15" s="167">
        <v>350897</v>
      </c>
      <c r="G15" s="167">
        <v>334979</v>
      </c>
      <c r="H15" s="167">
        <v>320935</v>
      </c>
      <c r="I15" s="167">
        <v>307544</v>
      </c>
      <c r="J15" s="170">
        <v>308055</v>
      </c>
      <c r="K15" s="162"/>
      <c r="L15" s="32"/>
      <c r="M15" s="32"/>
      <c r="N15" s="32"/>
      <c r="O15" s="32"/>
      <c r="P15" s="32"/>
      <c r="Q15" s="32"/>
      <c r="R15" s="32"/>
      <c r="S15" s="32"/>
      <c r="T15" s="32"/>
    </row>
    <row r="16" spans="1:23" ht="16.5" customHeight="1" x14ac:dyDescent="0.25">
      <c r="A16" s="161" t="s">
        <v>325</v>
      </c>
      <c r="B16" s="166">
        <v>383635</v>
      </c>
      <c r="C16" s="167">
        <v>387448</v>
      </c>
      <c r="D16" s="167">
        <v>389723</v>
      </c>
      <c r="E16" s="167">
        <v>380984</v>
      </c>
      <c r="F16" s="167">
        <v>379238</v>
      </c>
      <c r="G16" s="167">
        <v>376860</v>
      </c>
      <c r="H16" s="167">
        <v>371136</v>
      </c>
      <c r="I16" s="167">
        <v>359464</v>
      </c>
      <c r="J16" s="170">
        <v>347338</v>
      </c>
      <c r="K16" s="16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16.5" customHeight="1" x14ac:dyDescent="0.25">
      <c r="A17" s="161" t="s">
        <v>326</v>
      </c>
      <c r="B17" s="166">
        <v>297265</v>
      </c>
      <c r="C17" s="167">
        <v>311552</v>
      </c>
      <c r="D17" s="167">
        <v>336745</v>
      </c>
      <c r="E17" s="167">
        <v>351115</v>
      </c>
      <c r="F17" s="167">
        <v>357766</v>
      </c>
      <c r="G17" s="167">
        <v>366238</v>
      </c>
      <c r="H17" s="167">
        <v>372019</v>
      </c>
      <c r="I17" s="167">
        <v>365049</v>
      </c>
      <c r="J17" s="170">
        <v>364161</v>
      </c>
      <c r="K17" s="16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16.5" customHeight="1" x14ac:dyDescent="0.25">
      <c r="A18" s="161" t="s">
        <v>327</v>
      </c>
      <c r="B18" s="166">
        <v>215525</v>
      </c>
      <c r="C18" s="167">
        <v>223936</v>
      </c>
      <c r="D18" s="167">
        <v>236069</v>
      </c>
      <c r="E18" s="167">
        <v>247163</v>
      </c>
      <c r="F18" s="167">
        <v>264822</v>
      </c>
      <c r="G18" s="167">
        <v>275584</v>
      </c>
      <c r="H18" s="167">
        <v>289170</v>
      </c>
      <c r="I18" s="167">
        <v>307247</v>
      </c>
      <c r="J18" s="170">
        <v>310792</v>
      </c>
      <c r="K18" s="16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16.5" customHeight="1" x14ac:dyDescent="0.25">
      <c r="A19" s="161" t="s">
        <v>328</v>
      </c>
      <c r="B19" s="166">
        <v>193800</v>
      </c>
      <c r="C19" s="167">
        <v>186885</v>
      </c>
      <c r="D19" s="167">
        <v>185241</v>
      </c>
      <c r="E19" s="167">
        <v>182246</v>
      </c>
      <c r="F19" s="167">
        <v>183448</v>
      </c>
      <c r="G19" s="167">
        <v>189352</v>
      </c>
      <c r="H19" s="167">
        <v>197699</v>
      </c>
      <c r="I19" s="167">
        <v>205928</v>
      </c>
      <c r="J19" s="170">
        <v>205714</v>
      </c>
      <c r="K19" s="16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16.5" customHeight="1" x14ac:dyDescent="0.25">
      <c r="A20" s="161" t="s">
        <v>329</v>
      </c>
      <c r="B20" s="166">
        <v>150375</v>
      </c>
      <c r="C20" s="167">
        <v>151515</v>
      </c>
      <c r="D20" s="167">
        <v>154018</v>
      </c>
      <c r="E20" s="167">
        <v>152661</v>
      </c>
      <c r="F20" s="167">
        <v>152586</v>
      </c>
      <c r="G20" s="167">
        <v>150440</v>
      </c>
      <c r="H20" s="167">
        <v>147510</v>
      </c>
      <c r="I20" s="167">
        <v>144648</v>
      </c>
      <c r="J20" s="170">
        <v>145400</v>
      </c>
      <c r="K20" s="16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16.5" customHeight="1" x14ac:dyDescent="0.25">
      <c r="A21" s="161" t="s">
        <v>330</v>
      </c>
      <c r="B21" s="171">
        <v>73962</v>
      </c>
      <c r="C21" s="172">
        <v>86577</v>
      </c>
      <c r="D21" s="172">
        <v>88299</v>
      </c>
      <c r="E21" s="172">
        <v>84220</v>
      </c>
      <c r="F21" s="167">
        <v>86416</v>
      </c>
      <c r="G21" s="167">
        <v>91774</v>
      </c>
      <c r="H21" s="170">
        <v>94707</v>
      </c>
      <c r="I21" s="166">
        <v>96744</v>
      </c>
      <c r="J21" s="170">
        <v>95532</v>
      </c>
      <c r="K21" s="16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16.5" customHeight="1" x14ac:dyDescent="0.25">
      <c r="A22" s="161" t="s">
        <v>331</v>
      </c>
      <c r="B22" s="171">
        <v>27870</v>
      </c>
      <c r="C22" s="172">
        <v>21097</v>
      </c>
      <c r="D22" s="172">
        <v>25639</v>
      </c>
      <c r="E22" s="172">
        <v>31526</v>
      </c>
      <c r="F22" s="167">
        <v>32349</v>
      </c>
      <c r="G22" s="167">
        <v>34354</v>
      </c>
      <c r="H22" s="167">
        <v>36097</v>
      </c>
      <c r="I22" s="167">
        <v>36579</v>
      </c>
      <c r="J22" s="170">
        <v>36980</v>
      </c>
      <c r="K22" s="16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16.5" customHeight="1" x14ac:dyDescent="0.25">
      <c r="A23" s="161" t="s">
        <v>163</v>
      </c>
      <c r="B23" s="173">
        <v>5360</v>
      </c>
      <c r="C23" s="174">
        <v>4951</v>
      </c>
      <c r="D23" s="174">
        <v>4461</v>
      </c>
      <c r="E23" s="174">
        <v>4212</v>
      </c>
      <c r="F23" s="175">
        <v>4322</v>
      </c>
      <c r="G23" s="175">
        <v>4590</v>
      </c>
      <c r="H23" s="175">
        <v>5679</v>
      </c>
      <c r="I23" s="175">
        <v>6481</v>
      </c>
      <c r="J23" s="170">
        <v>7745</v>
      </c>
      <c r="K23" s="16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6.5" customHeight="1" x14ac:dyDescent="0.25">
      <c r="A24" s="176" t="s">
        <v>107</v>
      </c>
      <c r="B24" s="177">
        <v>5270124</v>
      </c>
      <c r="C24" s="177">
        <v>5269147</v>
      </c>
      <c r="D24" s="177">
        <v>5348258</v>
      </c>
      <c r="E24" s="177">
        <v>5282468</v>
      </c>
      <c r="F24" s="177">
        <v>5298782</v>
      </c>
      <c r="G24" s="177">
        <v>5293956</v>
      </c>
      <c r="H24" s="177">
        <v>5303623</v>
      </c>
      <c r="I24" s="177">
        <v>5257481</v>
      </c>
      <c r="J24" s="178">
        <v>5258459</v>
      </c>
      <c r="K24" s="162"/>
    </row>
    <row r="25" spans="1:20" x14ac:dyDescent="0.25">
      <c r="B25" s="427"/>
      <c r="C25" s="427"/>
      <c r="D25" s="427"/>
      <c r="E25" s="427"/>
      <c r="F25" s="427"/>
      <c r="G25" s="427"/>
      <c r="H25" s="427"/>
      <c r="I25" s="427"/>
      <c r="J25" s="389" t="s">
        <v>383</v>
      </c>
      <c r="K25" s="162"/>
    </row>
  </sheetData>
  <mergeCells count="1">
    <mergeCell ref="A1:J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"/>
  <sheetViews>
    <sheetView showGridLines="0" workbookViewId="0">
      <selection activeCell="A2" sqref="A2"/>
    </sheetView>
  </sheetViews>
  <sheetFormatPr defaultRowHeight="15" x14ac:dyDescent="0.25"/>
  <cols>
    <col min="1" max="10" width="8.7109375" customWidth="1"/>
  </cols>
  <sheetData>
    <row r="1" spans="1:54" x14ac:dyDescent="0.25">
      <c r="A1" s="493" t="s">
        <v>370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54" x14ac:dyDescent="0.25">
      <c r="A2" s="184" t="s">
        <v>228</v>
      </c>
    </row>
    <row r="3" spans="1:54" ht="16.5" customHeight="1" thickBot="1" x14ac:dyDescent="0.3">
      <c r="A3" s="179" t="s">
        <v>191</v>
      </c>
      <c r="B3" s="90">
        <v>2010</v>
      </c>
      <c r="C3" s="81">
        <v>2011</v>
      </c>
      <c r="D3" s="90">
        <v>2012</v>
      </c>
      <c r="E3" s="81">
        <v>2013</v>
      </c>
      <c r="F3" s="90">
        <v>2014</v>
      </c>
      <c r="G3" s="81">
        <v>2015</v>
      </c>
      <c r="H3" s="90">
        <v>2016</v>
      </c>
      <c r="I3" s="81">
        <v>2017</v>
      </c>
      <c r="J3" s="90">
        <v>2018</v>
      </c>
      <c r="AQ3" s="32"/>
    </row>
    <row r="4" spans="1:54" ht="16.5" customHeight="1" x14ac:dyDescent="0.25">
      <c r="A4" s="71" t="s">
        <v>313</v>
      </c>
      <c r="B4" s="10">
        <v>581018</v>
      </c>
      <c r="C4" s="10">
        <v>592122.33333333372</v>
      </c>
      <c r="D4" s="10">
        <v>599581.0000000021</v>
      </c>
      <c r="E4" s="10">
        <v>576680</v>
      </c>
      <c r="F4" s="10">
        <v>570730</v>
      </c>
      <c r="G4" s="10">
        <v>556612</v>
      </c>
      <c r="H4" s="10">
        <v>555833</v>
      </c>
      <c r="I4" s="10">
        <v>552033</v>
      </c>
      <c r="J4" s="141">
        <v>556215</v>
      </c>
      <c r="M4" s="382"/>
      <c r="N4" s="382"/>
      <c r="O4" s="382"/>
      <c r="P4" s="382"/>
      <c r="Q4" s="382"/>
      <c r="R4" s="382"/>
      <c r="S4" s="382"/>
      <c r="T4" s="382"/>
      <c r="U4" s="382"/>
      <c r="W4" s="382"/>
      <c r="X4" s="382"/>
      <c r="Y4" s="382"/>
      <c r="Z4" s="382"/>
      <c r="AA4" s="382"/>
      <c r="AB4" s="382"/>
      <c r="AC4" s="382"/>
      <c r="AD4" s="382"/>
      <c r="AE4" s="38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</row>
    <row r="5" spans="1:54" ht="16.5" customHeight="1" x14ac:dyDescent="0.25">
      <c r="A5" s="103" t="s">
        <v>314</v>
      </c>
      <c r="B5" s="10">
        <v>473395</v>
      </c>
      <c r="C5" s="10">
        <v>489426.49999999983</v>
      </c>
      <c r="D5" s="10">
        <v>515576.33333333756</v>
      </c>
      <c r="E5" s="10">
        <v>533876</v>
      </c>
      <c r="F5" s="10">
        <v>567313</v>
      </c>
      <c r="G5" s="10">
        <v>577121</v>
      </c>
      <c r="H5" s="10">
        <v>588296</v>
      </c>
      <c r="I5" s="10">
        <v>580250</v>
      </c>
      <c r="J5" s="107">
        <v>579233</v>
      </c>
      <c r="M5" s="382"/>
      <c r="N5" s="382"/>
      <c r="O5" s="382"/>
      <c r="P5" s="382"/>
      <c r="Q5" s="382"/>
      <c r="R5" s="382"/>
      <c r="S5" s="382"/>
      <c r="T5" s="382"/>
      <c r="U5" s="382"/>
      <c r="W5" s="382"/>
      <c r="X5" s="382"/>
      <c r="Y5" s="382"/>
      <c r="Z5" s="382"/>
      <c r="AA5" s="382"/>
      <c r="AB5" s="382"/>
      <c r="AC5" s="382"/>
      <c r="AD5" s="382"/>
      <c r="AE5" s="38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pans="1:54" ht="16.5" customHeight="1" x14ac:dyDescent="0.25">
      <c r="A6" s="103" t="s">
        <v>315</v>
      </c>
      <c r="B6" s="10">
        <v>456774</v>
      </c>
      <c r="C6" s="10">
        <v>453412.33333333331</v>
      </c>
      <c r="D6" s="10">
        <v>463560.91666666872</v>
      </c>
      <c r="E6" s="10">
        <v>460385</v>
      </c>
      <c r="F6" s="10">
        <v>466994</v>
      </c>
      <c r="G6" s="10">
        <v>477900</v>
      </c>
      <c r="H6" s="10">
        <v>491463</v>
      </c>
      <c r="I6" s="10">
        <v>505135</v>
      </c>
      <c r="J6" s="107">
        <v>508601</v>
      </c>
      <c r="M6" s="382"/>
      <c r="N6" s="382"/>
      <c r="O6" s="382"/>
      <c r="P6" s="382"/>
      <c r="Q6" s="382"/>
      <c r="R6" s="382"/>
      <c r="S6" s="382"/>
      <c r="T6" s="382"/>
      <c r="U6" s="382"/>
      <c r="W6" s="382"/>
      <c r="X6" s="382"/>
      <c r="Y6" s="382"/>
      <c r="Z6" s="382"/>
      <c r="AA6" s="382"/>
      <c r="AB6" s="382"/>
      <c r="AC6" s="382"/>
      <c r="AD6" s="382"/>
      <c r="AE6" s="38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54" ht="16.5" customHeight="1" x14ac:dyDescent="0.25">
      <c r="A7" s="71" t="s">
        <v>316</v>
      </c>
      <c r="B7" s="10">
        <v>596884</v>
      </c>
      <c r="C7" s="10">
        <v>560230.66666666674</v>
      </c>
      <c r="D7" s="10">
        <v>533103.6666666707</v>
      </c>
      <c r="E7" s="10">
        <v>493980</v>
      </c>
      <c r="F7" s="10">
        <v>469272</v>
      </c>
      <c r="G7" s="10">
        <v>460297</v>
      </c>
      <c r="H7" s="10">
        <v>458334</v>
      </c>
      <c r="I7" s="10">
        <v>455476</v>
      </c>
      <c r="J7" s="107">
        <v>455332</v>
      </c>
      <c r="M7" s="382"/>
      <c r="N7" s="382"/>
      <c r="O7" s="382"/>
      <c r="P7" s="382"/>
      <c r="Q7" s="382"/>
      <c r="R7" s="382"/>
      <c r="S7" s="382"/>
      <c r="T7" s="382"/>
      <c r="U7" s="382"/>
      <c r="W7" s="382"/>
      <c r="X7" s="382"/>
      <c r="Y7" s="382"/>
      <c r="Z7" s="382"/>
      <c r="AA7" s="382"/>
      <c r="AB7" s="382"/>
      <c r="AC7" s="382"/>
      <c r="AD7" s="382"/>
      <c r="AE7" s="382"/>
      <c r="AQ7" s="32"/>
      <c r="AR7" s="32"/>
      <c r="AS7" s="32"/>
      <c r="AT7" s="32"/>
      <c r="AU7" s="32"/>
      <c r="AV7" s="32"/>
      <c r="AW7" s="32"/>
      <c r="AX7" s="32"/>
      <c r="AY7" s="32"/>
      <c r="AZ7" s="32"/>
    </row>
    <row r="8" spans="1:54" ht="16.5" customHeight="1" x14ac:dyDescent="0.25">
      <c r="A8" s="71" t="s">
        <v>317</v>
      </c>
      <c r="B8" s="10">
        <v>661034</v>
      </c>
      <c r="C8" s="10">
        <v>657636.08333333372</v>
      </c>
      <c r="D8" s="10">
        <v>661345.33333332965</v>
      </c>
      <c r="E8" s="10">
        <v>642042</v>
      </c>
      <c r="F8" s="10">
        <v>626724</v>
      </c>
      <c r="G8" s="10">
        <v>600319</v>
      </c>
      <c r="H8" s="10">
        <v>565098</v>
      </c>
      <c r="I8" s="10">
        <v>530348</v>
      </c>
      <c r="J8" s="107">
        <v>521648</v>
      </c>
      <c r="M8" s="382"/>
      <c r="N8" s="382"/>
      <c r="O8" s="382"/>
      <c r="P8" s="382"/>
      <c r="Q8" s="382"/>
      <c r="R8" s="382"/>
      <c r="S8" s="382"/>
      <c r="T8" s="382"/>
      <c r="U8" s="382"/>
      <c r="W8" s="382"/>
      <c r="X8" s="382"/>
      <c r="Y8" s="382"/>
      <c r="Z8" s="382"/>
      <c r="AA8" s="382"/>
      <c r="AB8" s="382"/>
      <c r="AC8" s="382"/>
      <c r="AD8" s="382"/>
      <c r="AE8" s="38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1:54" ht="16.5" customHeight="1" x14ac:dyDescent="0.25">
      <c r="A9" s="71" t="s">
        <v>318</v>
      </c>
      <c r="B9" s="10">
        <v>706526</v>
      </c>
      <c r="C9" s="10">
        <v>678700.74999999977</v>
      </c>
      <c r="D9" s="10">
        <v>697287.33333332988</v>
      </c>
      <c r="E9" s="10">
        <v>681795</v>
      </c>
      <c r="F9" s="10">
        <v>672547</v>
      </c>
      <c r="G9" s="10">
        <v>669070</v>
      </c>
      <c r="H9" s="10">
        <v>668813</v>
      </c>
      <c r="I9" s="10">
        <v>657848</v>
      </c>
      <c r="J9" s="107">
        <v>663091</v>
      </c>
      <c r="M9" s="382"/>
      <c r="N9" s="382"/>
      <c r="O9" s="382"/>
      <c r="P9" s="382"/>
      <c r="Q9" s="382"/>
      <c r="R9" s="382"/>
      <c r="S9" s="382"/>
      <c r="T9" s="382"/>
      <c r="U9" s="382"/>
      <c r="W9" s="382"/>
      <c r="X9" s="382"/>
      <c r="Y9" s="382"/>
      <c r="Z9" s="382"/>
      <c r="AA9" s="382"/>
      <c r="AB9" s="382"/>
      <c r="AC9" s="382"/>
      <c r="AD9" s="382"/>
      <c r="AE9" s="382"/>
      <c r="AQ9" s="32"/>
      <c r="AR9" s="32"/>
      <c r="AS9" s="32"/>
      <c r="AT9" s="32"/>
      <c r="AU9" s="32"/>
      <c r="AV9" s="32"/>
      <c r="AW9" s="32"/>
      <c r="AX9" s="32"/>
      <c r="AY9" s="32"/>
      <c r="AZ9" s="32"/>
    </row>
    <row r="10" spans="1:54" ht="16.5" customHeight="1" x14ac:dyDescent="0.25">
      <c r="A10" s="71" t="s">
        <v>319</v>
      </c>
      <c r="B10" s="10">
        <v>877310</v>
      </c>
      <c r="C10" s="10">
        <v>838533.25000000023</v>
      </c>
      <c r="D10" s="10">
        <v>811756.49999999162</v>
      </c>
      <c r="E10" s="10">
        <v>766070</v>
      </c>
      <c r="F10" s="10">
        <v>734352</v>
      </c>
      <c r="G10" s="10">
        <v>711310</v>
      </c>
      <c r="H10" s="10">
        <v>702502</v>
      </c>
      <c r="I10" s="10">
        <v>689581</v>
      </c>
      <c r="J10" s="107">
        <v>697521</v>
      </c>
      <c r="M10" s="382"/>
      <c r="N10" s="382"/>
      <c r="O10" s="382"/>
      <c r="P10" s="382"/>
      <c r="Q10" s="382"/>
      <c r="R10" s="382"/>
      <c r="S10" s="382"/>
      <c r="T10" s="382"/>
      <c r="U10" s="382"/>
      <c r="W10" s="382"/>
      <c r="X10" s="382"/>
      <c r="Y10" s="382"/>
      <c r="Z10" s="382"/>
      <c r="AA10" s="382"/>
      <c r="AB10" s="382"/>
      <c r="AC10" s="382"/>
      <c r="AD10" s="382"/>
      <c r="AE10" s="38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4" ht="16.5" customHeight="1" x14ac:dyDescent="0.25">
      <c r="A11" s="71" t="s">
        <v>320</v>
      </c>
      <c r="B11" s="10">
        <v>847814</v>
      </c>
      <c r="C11" s="10">
        <v>881048.33333333314</v>
      </c>
      <c r="D11" s="10">
        <v>920756.83333332092</v>
      </c>
      <c r="E11" s="10">
        <v>916537</v>
      </c>
      <c r="F11" s="10">
        <v>892307</v>
      </c>
      <c r="G11" s="10">
        <v>875400</v>
      </c>
      <c r="H11" s="10">
        <v>838397</v>
      </c>
      <c r="I11" s="10">
        <v>793959</v>
      </c>
      <c r="J11" s="107">
        <v>780224</v>
      </c>
      <c r="M11" s="382"/>
      <c r="N11" s="382"/>
      <c r="O11" s="382"/>
      <c r="P11" s="382"/>
      <c r="Q11" s="382"/>
      <c r="R11" s="382"/>
      <c r="S11" s="382"/>
      <c r="T11" s="382"/>
      <c r="U11" s="382"/>
      <c r="W11" s="382"/>
      <c r="X11" s="382"/>
      <c r="Y11" s="382"/>
      <c r="Z11" s="382"/>
      <c r="AA11" s="382"/>
      <c r="AB11" s="382"/>
      <c r="AC11" s="382"/>
      <c r="AD11" s="382"/>
      <c r="AE11" s="382"/>
      <c r="AQ11" s="32"/>
      <c r="AR11" s="32"/>
      <c r="AS11" s="32"/>
      <c r="AT11" s="32"/>
      <c r="AU11" s="32"/>
      <c r="AV11" s="32"/>
      <c r="AW11" s="32"/>
      <c r="AX11" s="32"/>
      <c r="AY11" s="32"/>
      <c r="AZ11" s="32"/>
    </row>
    <row r="12" spans="1:54" ht="16.5" customHeight="1" x14ac:dyDescent="0.25">
      <c r="A12" s="71" t="s">
        <v>321</v>
      </c>
      <c r="B12" s="10">
        <v>691187</v>
      </c>
      <c r="C12" s="10">
        <v>700057.8333333336</v>
      </c>
      <c r="D12" s="10">
        <v>728926.74999999395</v>
      </c>
      <c r="E12" s="10">
        <v>754250</v>
      </c>
      <c r="F12" s="10">
        <v>804599</v>
      </c>
      <c r="G12" s="10">
        <v>845463</v>
      </c>
      <c r="H12" s="10">
        <v>879228</v>
      </c>
      <c r="I12" s="10">
        <v>894844</v>
      </c>
      <c r="J12" s="107">
        <v>902043</v>
      </c>
      <c r="M12" s="382"/>
      <c r="N12" s="382"/>
      <c r="O12" s="382"/>
      <c r="P12" s="382"/>
      <c r="Q12" s="382"/>
      <c r="R12" s="382"/>
      <c r="S12" s="382"/>
      <c r="T12" s="382"/>
      <c r="U12" s="382"/>
      <c r="W12" s="382"/>
      <c r="X12" s="382"/>
      <c r="Y12" s="382"/>
      <c r="Z12" s="382"/>
      <c r="AA12" s="382"/>
      <c r="AB12" s="382"/>
      <c r="AC12" s="382"/>
      <c r="AD12" s="382"/>
      <c r="AE12" s="382"/>
      <c r="AQ12" s="32"/>
      <c r="AR12" s="32"/>
      <c r="AS12" s="32"/>
      <c r="AT12" s="32"/>
      <c r="AU12" s="32"/>
      <c r="AV12" s="32"/>
      <c r="AW12" s="32"/>
      <c r="AX12" s="32"/>
      <c r="AY12" s="32"/>
      <c r="AZ12" s="32"/>
    </row>
    <row r="13" spans="1:54" ht="16.5" customHeight="1" x14ac:dyDescent="0.25">
      <c r="A13" s="71" t="s">
        <v>322</v>
      </c>
      <c r="B13" s="10">
        <v>682405</v>
      </c>
      <c r="C13" s="10">
        <v>694714.33333333337</v>
      </c>
      <c r="D13" s="10">
        <v>710541.83333332778</v>
      </c>
      <c r="E13" s="10">
        <v>701455</v>
      </c>
      <c r="F13" s="10">
        <v>690375</v>
      </c>
      <c r="G13" s="10">
        <v>686722</v>
      </c>
      <c r="H13" s="10">
        <v>697367</v>
      </c>
      <c r="I13" s="10">
        <v>707687</v>
      </c>
      <c r="J13" s="107">
        <v>710119</v>
      </c>
      <c r="M13" s="382"/>
      <c r="N13" s="382"/>
      <c r="O13" s="382"/>
      <c r="P13" s="382"/>
      <c r="Q13" s="382"/>
      <c r="R13" s="382"/>
      <c r="S13" s="382"/>
      <c r="T13" s="382"/>
      <c r="U13" s="382"/>
      <c r="W13" s="382"/>
      <c r="X13" s="382"/>
      <c r="Y13" s="382"/>
      <c r="Z13" s="382"/>
      <c r="AA13" s="382"/>
      <c r="AB13" s="382"/>
      <c r="AC13" s="382"/>
      <c r="AD13" s="382"/>
      <c r="AE13" s="382"/>
      <c r="AQ13" s="32"/>
      <c r="AR13" s="32"/>
      <c r="AS13" s="32"/>
      <c r="AT13" s="32"/>
      <c r="AU13" s="32"/>
      <c r="AV13" s="32"/>
      <c r="AW13" s="32"/>
      <c r="AX13" s="32"/>
      <c r="AY13" s="32"/>
      <c r="AZ13" s="32"/>
    </row>
    <row r="14" spans="1:54" ht="16.5" customHeight="1" x14ac:dyDescent="0.25">
      <c r="A14" s="71" t="s">
        <v>323</v>
      </c>
      <c r="B14" s="10">
        <v>684951</v>
      </c>
      <c r="C14" s="10">
        <v>653637.91666666674</v>
      </c>
      <c r="D14" s="10">
        <v>645631.83333333302</v>
      </c>
      <c r="E14" s="10">
        <v>630565</v>
      </c>
      <c r="F14" s="10">
        <v>651941</v>
      </c>
      <c r="G14" s="10">
        <v>672929</v>
      </c>
      <c r="H14" s="10">
        <v>685303</v>
      </c>
      <c r="I14" s="10">
        <v>684719</v>
      </c>
      <c r="J14" s="107">
        <v>692224</v>
      </c>
      <c r="M14" s="382"/>
      <c r="N14" s="382"/>
      <c r="O14" s="382"/>
      <c r="P14" s="382"/>
      <c r="Q14" s="382"/>
      <c r="R14" s="382"/>
      <c r="S14" s="382"/>
      <c r="T14" s="382"/>
      <c r="U14" s="382"/>
      <c r="W14" s="382"/>
      <c r="X14" s="382"/>
      <c r="Y14" s="382"/>
      <c r="Z14" s="382"/>
      <c r="AA14" s="382"/>
      <c r="AB14" s="382"/>
      <c r="AC14" s="382"/>
      <c r="AD14" s="382"/>
      <c r="AE14" s="382"/>
      <c r="AQ14" s="32"/>
      <c r="AR14" s="32"/>
      <c r="AS14" s="32"/>
      <c r="AT14" s="32"/>
      <c r="AU14" s="32"/>
      <c r="AV14" s="32"/>
      <c r="AW14" s="32"/>
      <c r="AX14" s="32"/>
      <c r="AY14" s="32"/>
      <c r="AZ14" s="32"/>
    </row>
    <row r="15" spans="1:54" ht="16.5" customHeight="1" x14ac:dyDescent="0.25">
      <c r="A15" s="71" t="s">
        <v>324</v>
      </c>
      <c r="B15" s="10">
        <v>760202</v>
      </c>
      <c r="C15" s="10">
        <v>744620.58333333337</v>
      </c>
      <c r="D15" s="10">
        <v>743934.7499999979</v>
      </c>
      <c r="E15" s="10">
        <v>721831</v>
      </c>
      <c r="F15" s="10">
        <v>694289</v>
      </c>
      <c r="G15" s="10">
        <v>665443</v>
      </c>
      <c r="H15" s="10">
        <v>639936</v>
      </c>
      <c r="I15" s="10">
        <v>615266</v>
      </c>
      <c r="J15" s="107">
        <v>617537</v>
      </c>
      <c r="M15" s="382"/>
      <c r="N15" s="382"/>
      <c r="O15" s="382"/>
      <c r="P15" s="382"/>
      <c r="Q15" s="382"/>
      <c r="R15" s="382"/>
      <c r="S15" s="382"/>
      <c r="T15" s="382"/>
      <c r="U15" s="382"/>
      <c r="W15" s="382"/>
      <c r="X15" s="382"/>
      <c r="Y15" s="382"/>
      <c r="Z15" s="382"/>
      <c r="AA15" s="382"/>
      <c r="AB15" s="382"/>
      <c r="AC15" s="382"/>
      <c r="AD15" s="382"/>
      <c r="AE15" s="38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4" ht="16.5" customHeight="1" x14ac:dyDescent="0.25">
      <c r="A16" s="71" t="s">
        <v>325</v>
      </c>
      <c r="B16" s="10">
        <v>731448</v>
      </c>
      <c r="C16" s="10">
        <v>738304.33333333372</v>
      </c>
      <c r="D16" s="10">
        <v>744920.66666666302</v>
      </c>
      <c r="E16" s="10">
        <v>729820</v>
      </c>
      <c r="F16" s="10">
        <v>728033</v>
      </c>
      <c r="G16" s="10">
        <v>724802</v>
      </c>
      <c r="H16" s="10">
        <v>715943</v>
      </c>
      <c r="I16" s="10">
        <v>695934</v>
      </c>
      <c r="J16" s="107">
        <v>679101</v>
      </c>
      <c r="M16" s="382"/>
      <c r="N16" s="382"/>
      <c r="O16" s="382"/>
      <c r="P16" s="382"/>
      <c r="Q16" s="382"/>
      <c r="R16" s="382"/>
      <c r="S16" s="382"/>
      <c r="T16" s="382"/>
      <c r="U16" s="382"/>
      <c r="W16" s="382"/>
      <c r="X16" s="382"/>
      <c r="Y16" s="382"/>
      <c r="Z16" s="382"/>
      <c r="AA16" s="382"/>
      <c r="AB16" s="382"/>
      <c r="AC16" s="382"/>
      <c r="AD16" s="382"/>
      <c r="AE16" s="382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52" ht="16.5" customHeight="1" x14ac:dyDescent="0.25">
      <c r="A17" s="71" t="s">
        <v>326</v>
      </c>
      <c r="B17" s="10">
        <v>544605</v>
      </c>
      <c r="C17" s="10">
        <v>571056.24999999977</v>
      </c>
      <c r="D17" s="10">
        <v>618747.58333333535</v>
      </c>
      <c r="E17" s="10">
        <v>647187</v>
      </c>
      <c r="F17" s="10">
        <v>661396</v>
      </c>
      <c r="G17" s="10">
        <v>679471</v>
      </c>
      <c r="H17" s="10">
        <v>691977</v>
      </c>
      <c r="I17" s="10">
        <v>680481</v>
      </c>
      <c r="J17" s="107">
        <v>680153</v>
      </c>
      <c r="M17" s="382"/>
      <c r="N17" s="382"/>
      <c r="O17" s="382"/>
      <c r="P17" s="382"/>
      <c r="Q17" s="382"/>
      <c r="R17" s="382"/>
      <c r="S17" s="382"/>
      <c r="T17" s="382"/>
      <c r="U17" s="382"/>
      <c r="W17" s="382"/>
      <c r="X17" s="382"/>
      <c r="Y17" s="382"/>
      <c r="Z17" s="382"/>
      <c r="AA17" s="382"/>
      <c r="AB17" s="382"/>
      <c r="AC17" s="382"/>
      <c r="AD17" s="382"/>
      <c r="AE17" s="382"/>
      <c r="AQ17" s="32"/>
      <c r="AR17" s="32"/>
      <c r="AS17" s="32"/>
      <c r="AT17" s="32"/>
      <c r="AU17" s="32"/>
      <c r="AV17" s="32"/>
      <c r="AW17" s="32"/>
      <c r="AX17" s="32"/>
      <c r="AY17" s="32"/>
      <c r="AZ17" s="32"/>
    </row>
    <row r="18" spans="1:52" ht="16.5" customHeight="1" x14ac:dyDescent="0.25">
      <c r="A18" s="71" t="s">
        <v>327</v>
      </c>
      <c r="B18" s="10">
        <v>374981</v>
      </c>
      <c r="C18" s="10">
        <v>391784.49999999988</v>
      </c>
      <c r="D18" s="10">
        <v>414449.83333333489</v>
      </c>
      <c r="E18" s="10">
        <v>435449</v>
      </c>
      <c r="F18" s="10">
        <v>467909</v>
      </c>
      <c r="G18" s="10">
        <v>487526</v>
      </c>
      <c r="H18" s="10">
        <v>511895</v>
      </c>
      <c r="I18" s="10">
        <v>545906</v>
      </c>
      <c r="J18" s="107">
        <v>555090</v>
      </c>
      <c r="M18" s="382"/>
      <c r="N18" s="382"/>
      <c r="O18" s="382"/>
      <c r="P18" s="382"/>
      <c r="Q18" s="382"/>
      <c r="R18" s="382"/>
      <c r="S18" s="382"/>
      <c r="T18" s="382"/>
      <c r="U18" s="382"/>
      <c r="W18" s="382"/>
      <c r="X18" s="382"/>
      <c r="Y18" s="382"/>
      <c r="Z18" s="382"/>
      <c r="AA18" s="382"/>
      <c r="AB18" s="382"/>
      <c r="AC18" s="382"/>
      <c r="AD18" s="382"/>
      <c r="AE18" s="382"/>
      <c r="AQ18" s="32"/>
      <c r="AR18" s="32"/>
      <c r="AS18" s="32"/>
      <c r="AT18" s="32"/>
      <c r="AU18" s="32"/>
      <c r="AV18" s="32"/>
      <c r="AW18" s="32"/>
      <c r="AX18" s="32"/>
      <c r="AY18" s="32"/>
      <c r="AZ18" s="32"/>
    </row>
    <row r="19" spans="1:52" ht="16.5" customHeight="1" x14ac:dyDescent="0.25">
      <c r="A19" s="71" t="s">
        <v>328</v>
      </c>
      <c r="B19" s="10">
        <v>317231</v>
      </c>
      <c r="C19" s="10">
        <v>307131.00000000012</v>
      </c>
      <c r="D19" s="10">
        <v>305515.4166666668</v>
      </c>
      <c r="E19" s="10">
        <v>301377</v>
      </c>
      <c r="F19" s="10">
        <v>304324</v>
      </c>
      <c r="G19" s="10">
        <v>315728</v>
      </c>
      <c r="H19" s="10">
        <v>331634</v>
      </c>
      <c r="I19" s="10">
        <v>346785</v>
      </c>
      <c r="J19" s="107">
        <v>348178</v>
      </c>
      <c r="M19" s="382"/>
      <c r="N19" s="382"/>
      <c r="O19" s="382"/>
      <c r="P19" s="382"/>
      <c r="Q19" s="382"/>
      <c r="R19" s="382"/>
      <c r="S19" s="382"/>
      <c r="T19" s="382"/>
      <c r="U19" s="382"/>
      <c r="W19" s="382"/>
      <c r="X19" s="382"/>
      <c r="Y19" s="382"/>
      <c r="Z19" s="382"/>
      <c r="AA19" s="382"/>
      <c r="AB19" s="382"/>
      <c r="AC19" s="382"/>
      <c r="AD19" s="382"/>
      <c r="AE19" s="382"/>
      <c r="AQ19" s="32"/>
      <c r="AR19" s="32"/>
      <c r="AS19" s="32"/>
      <c r="AT19" s="32"/>
      <c r="AU19" s="32"/>
      <c r="AV19" s="32"/>
      <c r="AW19" s="32"/>
      <c r="AX19" s="32"/>
      <c r="AY19" s="32"/>
      <c r="AZ19" s="32"/>
    </row>
    <row r="20" spans="1:52" ht="16.5" customHeight="1" x14ac:dyDescent="0.25">
      <c r="A20" s="71" t="s">
        <v>329</v>
      </c>
      <c r="B20" s="10">
        <v>228448</v>
      </c>
      <c r="C20" s="10">
        <v>231518.99999999988</v>
      </c>
      <c r="D20" s="10">
        <v>236909.99999999936</v>
      </c>
      <c r="E20" s="10">
        <v>235641</v>
      </c>
      <c r="F20" s="10">
        <v>237119</v>
      </c>
      <c r="G20" s="10">
        <v>234723</v>
      </c>
      <c r="H20" s="10">
        <v>231215</v>
      </c>
      <c r="I20" s="10">
        <v>227363</v>
      </c>
      <c r="J20" s="107">
        <v>229400</v>
      </c>
      <c r="M20" s="382"/>
      <c r="N20" s="382"/>
      <c r="O20" s="382"/>
      <c r="P20" s="382"/>
      <c r="Q20" s="382"/>
      <c r="R20" s="382"/>
      <c r="S20" s="382"/>
      <c r="T20" s="382"/>
      <c r="U20" s="382"/>
      <c r="W20" s="382"/>
      <c r="X20" s="382"/>
      <c r="Y20" s="382"/>
      <c r="Z20" s="382"/>
      <c r="AA20" s="382"/>
      <c r="AB20" s="382"/>
      <c r="AC20" s="382"/>
      <c r="AD20" s="382"/>
      <c r="AE20" s="38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2" ht="16.5" customHeight="1" x14ac:dyDescent="0.25">
      <c r="A21" s="71" t="s">
        <v>330</v>
      </c>
      <c r="B21" s="113">
        <v>104325.54</v>
      </c>
      <c r="C21" s="113">
        <v>121508.75</v>
      </c>
      <c r="D21" s="113">
        <v>124653.333333332</v>
      </c>
      <c r="E21" s="113">
        <v>119354.38871855376</v>
      </c>
      <c r="F21" s="10">
        <v>125557.62386844715</v>
      </c>
      <c r="G21" s="10">
        <v>132576.41666666631</v>
      </c>
      <c r="H21" s="33">
        <v>137867.66666666578</v>
      </c>
      <c r="I21" s="10">
        <v>141437</v>
      </c>
      <c r="J21" s="107">
        <v>139494</v>
      </c>
      <c r="M21" s="382"/>
      <c r="N21" s="382"/>
      <c r="O21" s="382"/>
      <c r="P21" s="382"/>
      <c r="Q21" s="382"/>
      <c r="R21" s="382"/>
      <c r="S21" s="382"/>
      <c r="T21" s="382"/>
      <c r="U21" s="382"/>
      <c r="W21" s="382"/>
      <c r="X21" s="382"/>
      <c r="Y21" s="382"/>
      <c r="Z21" s="382"/>
      <c r="AA21" s="382"/>
      <c r="AB21" s="382"/>
      <c r="AC21" s="382"/>
      <c r="AD21" s="382"/>
      <c r="AE21" s="382"/>
      <c r="AQ21" s="32"/>
      <c r="AR21" s="32"/>
      <c r="AS21" s="32"/>
      <c r="AT21" s="32"/>
      <c r="AU21" s="32"/>
      <c r="AV21" s="32"/>
      <c r="AW21" s="32"/>
      <c r="AX21" s="32"/>
      <c r="AY21" s="32"/>
      <c r="AZ21" s="32"/>
    </row>
    <row r="22" spans="1:52" ht="16.5" customHeight="1" x14ac:dyDescent="0.25">
      <c r="A22" s="71" t="s">
        <v>331</v>
      </c>
      <c r="B22" s="113">
        <v>36776.36</v>
      </c>
      <c r="C22" s="113">
        <v>27849.249999999989</v>
      </c>
      <c r="D22" s="113">
        <v>33914.833333332768</v>
      </c>
      <c r="E22" s="113">
        <v>41246.187880996134</v>
      </c>
      <c r="F22" s="10">
        <v>40410.420184760813</v>
      </c>
      <c r="G22" s="10">
        <v>45642.000000000553</v>
      </c>
      <c r="H22" s="10">
        <v>48297.500000000648</v>
      </c>
      <c r="I22" s="10">
        <v>49543</v>
      </c>
      <c r="J22" s="107">
        <v>50143</v>
      </c>
      <c r="M22" s="382"/>
      <c r="N22" s="382"/>
      <c r="O22" s="382"/>
      <c r="P22" s="382"/>
      <c r="Q22" s="382"/>
      <c r="R22" s="382"/>
      <c r="S22" s="382"/>
      <c r="T22" s="382"/>
      <c r="U22" s="382"/>
      <c r="W22" s="382"/>
      <c r="X22" s="382"/>
      <c r="Y22" s="382"/>
      <c r="Z22" s="382"/>
      <c r="AA22" s="382"/>
      <c r="AB22" s="382"/>
      <c r="AC22" s="382"/>
      <c r="AD22" s="382"/>
      <c r="AE22" s="382"/>
      <c r="AQ22" s="32"/>
      <c r="AR22" s="32"/>
      <c r="AS22" s="32"/>
      <c r="AT22" s="32"/>
      <c r="AU22" s="32"/>
      <c r="AV22" s="32"/>
      <c r="AW22" s="32"/>
      <c r="AX22" s="32"/>
      <c r="AY22" s="32"/>
      <c r="AZ22" s="32"/>
    </row>
    <row r="23" spans="1:52" ht="16.5" customHeight="1" x14ac:dyDescent="0.25">
      <c r="A23" s="71" t="s">
        <v>163</v>
      </c>
      <c r="B23" s="180">
        <v>6574.1</v>
      </c>
      <c r="C23" s="180">
        <v>6335.5833333333312</v>
      </c>
      <c r="D23" s="180">
        <v>5798.5833333333903</v>
      </c>
      <c r="E23" s="180">
        <v>5217.4234004501168</v>
      </c>
      <c r="F23" s="181">
        <v>5155.7946692899986</v>
      </c>
      <c r="G23" s="181">
        <v>5757.4166666666388</v>
      </c>
      <c r="H23" s="181">
        <v>7101.9999999998017</v>
      </c>
      <c r="I23" s="181">
        <v>8113</v>
      </c>
      <c r="J23" s="107">
        <v>9688</v>
      </c>
      <c r="M23" s="382"/>
      <c r="N23" s="382"/>
      <c r="O23" s="382"/>
      <c r="P23" s="382"/>
      <c r="Q23" s="382"/>
      <c r="R23" s="382"/>
      <c r="S23" s="382"/>
      <c r="T23" s="382"/>
      <c r="U23" s="382"/>
      <c r="W23" s="382"/>
      <c r="X23" s="382"/>
      <c r="Y23" s="382"/>
      <c r="Z23" s="382"/>
      <c r="AA23" s="382"/>
      <c r="AB23" s="382"/>
      <c r="AC23" s="382"/>
      <c r="AD23" s="382"/>
      <c r="AE23" s="38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52" ht="16.5" customHeight="1" x14ac:dyDescent="0.25">
      <c r="A24" s="182" t="s">
        <v>107</v>
      </c>
      <c r="B24" s="24">
        <v>10363888</v>
      </c>
      <c r="C24" s="24">
        <v>10339629.583333336</v>
      </c>
      <c r="D24" s="24">
        <v>10516913.333333302</v>
      </c>
      <c r="E24" s="24">
        <v>10394758</v>
      </c>
      <c r="F24" s="24">
        <v>10411347.838722497</v>
      </c>
      <c r="G24" s="24">
        <v>10424810</v>
      </c>
      <c r="H24" s="24">
        <v>10446500</v>
      </c>
      <c r="I24" s="24">
        <v>10362710</v>
      </c>
      <c r="J24" s="183">
        <v>10375035</v>
      </c>
      <c r="M24" s="382"/>
      <c r="N24" s="382"/>
      <c r="O24" s="382"/>
      <c r="P24" s="382"/>
      <c r="Q24" s="382"/>
      <c r="R24" s="382"/>
      <c r="S24" s="382"/>
      <c r="T24" s="382"/>
      <c r="U24" s="382"/>
      <c r="W24" s="382"/>
      <c r="X24" s="382"/>
      <c r="Y24" s="382"/>
      <c r="Z24" s="382"/>
      <c r="AA24" s="382"/>
      <c r="AB24" s="382"/>
      <c r="AC24" s="382"/>
      <c r="AD24" s="382"/>
      <c r="AE24" s="382"/>
      <c r="AQ24" s="32"/>
      <c r="AR24" s="32"/>
      <c r="AS24" s="32"/>
      <c r="AT24" s="32"/>
      <c r="AU24" s="32"/>
      <c r="AV24" s="32"/>
      <c r="AW24" s="32"/>
      <c r="AX24" s="32"/>
      <c r="AY24" s="32"/>
      <c r="AZ24" s="32"/>
    </row>
    <row r="25" spans="1:52" x14ac:dyDescent="0.25">
      <c r="A25" s="410"/>
      <c r="B25" s="386"/>
      <c r="C25" s="386"/>
      <c r="D25" s="386"/>
      <c r="E25" s="386"/>
      <c r="F25" s="386"/>
      <c r="G25" s="386"/>
      <c r="H25" s="386"/>
      <c r="I25" s="386"/>
      <c r="J25" s="389" t="s">
        <v>383</v>
      </c>
    </row>
  </sheetData>
  <mergeCells count="1">
    <mergeCell ref="A1:J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>
      <selection activeCell="A2" sqref="A2"/>
    </sheetView>
  </sheetViews>
  <sheetFormatPr defaultRowHeight="11.25" x14ac:dyDescent="0.2"/>
  <cols>
    <col min="1" max="1" width="22.5703125" style="1" customWidth="1"/>
    <col min="2" max="6" width="6.85546875" style="1" customWidth="1"/>
    <col min="7" max="7" width="5.42578125" style="1" customWidth="1"/>
    <col min="8" max="9" width="5.5703125" style="1" customWidth="1"/>
    <col min="10" max="10" width="6.85546875" style="1" customWidth="1"/>
    <col min="11" max="11" width="6.85546875" style="3" customWidth="1"/>
    <col min="12" max="16384" width="9.140625" style="1"/>
  </cols>
  <sheetData>
    <row r="1" spans="1:11" ht="15" customHeight="1" x14ac:dyDescent="0.2">
      <c r="A1" s="393" t="s">
        <v>42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15" x14ac:dyDescent="0.25">
      <c r="A2" s="184" t="s">
        <v>228</v>
      </c>
      <c r="B2" s="13"/>
      <c r="C2" s="37"/>
      <c r="D2" s="37"/>
      <c r="E2" s="37"/>
      <c r="F2" s="37"/>
      <c r="G2" s="37"/>
      <c r="H2" s="37"/>
      <c r="I2" s="37"/>
      <c r="J2" s="37"/>
      <c r="K2" s="37"/>
    </row>
    <row r="3" spans="1:11" ht="104.25" customHeight="1" thickBot="1" x14ac:dyDescent="0.25">
      <c r="A3" s="38" t="s">
        <v>43</v>
      </c>
      <c r="B3" s="400" t="s">
        <v>44</v>
      </c>
      <c r="C3" s="400" t="s">
        <v>45</v>
      </c>
      <c r="D3" s="400" t="s">
        <v>46</v>
      </c>
      <c r="E3" s="400" t="s">
        <v>373</v>
      </c>
      <c r="F3" s="400" t="s">
        <v>47</v>
      </c>
      <c r="G3" s="400" t="s">
        <v>48</v>
      </c>
      <c r="H3" s="400" t="s">
        <v>49</v>
      </c>
      <c r="I3" s="400" t="s">
        <v>50</v>
      </c>
      <c r="J3" s="400" t="s">
        <v>51</v>
      </c>
      <c r="K3" s="39" t="s">
        <v>107</v>
      </c>
    </row>
    <row r="4" spans="1:11" ht="15" customHeight="1" x14ac:dyDescent="0.2">
      <c r="A4" s="40" t="s">
        <v>7</v>
      </c>
      <c r="B4" s="41">
        <f>B5+B6+B7+B8</f>
        <v>103527.86821100001</v>
      </c>
      <c r="C4" s="41">
        <f>C5+C7+C8</f>
        <v>21.672461999999999</v>
      </c>
      <c r="D4" s="41">
        <f>D5+D6+D7+D8</f>
        <v>49517.54479</v>
      </c>
      <c r="E4" s="41">
        <f>E5+E6+E7+E8</f>
        <v>693.83014700000001</v>
      </c>
      <c r="F4" s="41">
        <f>F7+F8</f>
        <v>138.61309400000002</v>
      </c>
      <c r="G4" s="41">
        <f>G7</f>
        <v>9.1719679999999997</v>
      </c>
      <c r="H4" s="42"/>
      <c r="I4" s="41">
        <f>I5+I7</f>
        <v>543.76776539999992</v>
      </c>
      <c r="J4" s="41">
        <f>J5+J6+J7+J8</f>
        <v>19169.140557499999</v>
      </c>
      <c r="K4" s="43">
        <f t="shared" ref="K4:K34" si="0">SUM(B4:J4)</f>
        <v>173621.60899490002</v>
      </c>
    </row>
    <row r="5" spans="1:11" ht="15" customHeight="1" x14ac:dyDescent="0.2">
      <c r="A5" s="44" t="s">
        <v>8</v>
      </c>
      <c r="B5" s="45">
        <v>58426.944430000003</v>
      </c>
      <c r="C5" s="45">
        <v>0.23883199999999999</v>
      </c>
      <c r="D5" s="45">
        <v>9.0840270000000007</v>
      </c>
      <c r="E5" s="45">
        <v>22.666927000000001</v>
      </c>
      <c r="F5" s="45"/>
      <c r="G5" s="45"/>
      <c r="H5" s="46"/>
      <c r="I5" s="45">
        <v>425.33327989999998</v>
      </c>
      <c r="J5" s="45">
        <v>934.1965285</v>
      </c>
      <c r="K5" s="401">
        <f t="shared" si="0"/>
        <v>59818.464024399997</v>
      </c>
    </row>
    <row r="6" spans="1:11" ht="15" customHeight="1" x14ac:dyDescent="0.2">
      <c r="A6" s="44" t="s">
        <v>9</v>
      </c>
      <c r="B6" s="45">
        <v>3695.1276120000002</v>
      </c>
      <c r="C6" s="45"/>
      <c r="D6" s="45">
        <v>2978.7958450000001</v>
      </c>
      <c r="E6" s="45">
        <v>40.001958999999999</v>
      </c>
      <c r="F6" s="45"/>
      <c r="G6" s="45"/>
      <c r="H6" s="46"/>
      <c r="I6" s="45"/>
      <c r="J6" s="45">
        <v>1.024559</v>
      </c>
      <c r="K6" s="401">
        <f t="shared" si="0"/>
        <v>6714.9499750000014</v>
      </c>
    </row>
    <row r="7" spans="1:11" ht="15" customHeight="1" x14ac:dyDescent="0.2">
      <c r="A7" s="44" t="s">
        <v>10</v>
      </c>
      <c r="B7" s="45">
        <v>41395.679320000003</v>
      </c>
      <c r="C7" s="45">
        <v>16.073315000000001</v>
      </c>
      <c r="D7" s="45">
        <v>46331.472170000001</v>
      </c>
      <c r="E7" s="45">
        <v>631.14508499999999</v>
      </c>
      <c r="F7" s="45">
        <v>138.53717900000001</v>
      </c>
      <c r="G7" s="45">
        <v>9.1719679999999997</v>
      </c>
      <c r="H7" s="46"/>
      <c r="I7" s="45">
        <v>118.43448549999999</v>
      </c>
      <c r="J7" s="45">
        <v>18231.758379999999</v>
      </c>
      <c r="K7" s="401">
        <f t="shared" si="0"/>
        <v>106872.2719025</v>
      </c>
    </row>
    <row r="8" spans="1:11" ht="15" customHeight="1" x14ac:dyDescent="0.2">
      <c r="A8" s="44" t="s">
        <v>11</v>
      </c>
      <c r="B8" s="45">
        <v>10.116849</v>
      </c>
      <c r="C8" s="45">
        <v>5.3603149999999999</v>
      </c>
      <c r="D8" s="45">
        <v>198.19274799999999</v>
      </c>
      <c r="E8" s="45">
        <v>1.6175999999999999E-2</v>
      </c>
      <c r="F8" s="45">
        <v>7.5914999999999996E-2</v>
      </c>
      <c r="G8" s="45"/>
      <c r="H8" s="46"/>
      <c r="I8" s="33"/>
      <c r="J8" s="45">
        <v>2.1610900000000002</v>
      </c>
      <c r="K8" s="401">
        <f t="shared" si="0"/>
        <v>215.92309299999999</v>
      </c>
    </row>
    <row r="9" spans="1:11" ht="15" customHeight="1" x14ac:dyDescent="0.2">
      <c r="A9" s="47" t="s">
        <v>12</v>
      </c>
      <c r="B9" s="48">
        <f>B10+B11</f>
        <v>8382.5919919999997</v>
      </c>
      <c r="C9" s="48">
        <f>C10+C11</f>
        <v>147.639689</v>
      </c>
      <c r="D9" s="48">
        <f>D10+D11</f>
        <v>5323.2222179999999</v>
      </c>
      <c r="E9" s="48">
        <f>E10+E11</f>
        <v>4.2145039999999998</v>
      </c>
      <c r="F9" s="48">
        <f>F11</f>
        <v>25.349958000000001</v>
      </c>
      <c r="G9" s="48"/>
      <c r="H9" s="49"/>
      <c r="I9" s="48"/>
      <c r="J9" s="48">
        <f>J10+J11</f>
        <v>4400.0593760000002</v>
      </c>
      <c r="K9" s="50">
        <f t="shared" si="0"/>
        <v>18283.077737</v>
      </c>
    </row>
    <row r="10" spans="1:11" ht="15" customHeight="1" x14ac:dyDescent="0.2">
      <c r="A10" s="44" t="s">
        <v>13</v>
      </c>
      <c r="B10" s="45">
        <v>5370.1552000000001</v>
      </c>
      <c r="C10" s="45">
        <v>73.767296000000002</v>
      </c>
      <c r="D10" s="45">
        <v>1.9295E-2</v>
      </c>
      <c r="E10" s="45">
        <v>2.844935</v>
      </c>
      <c r="F10" s="45"/>
      <c r="G10" s="45"/>
      <c r="H10" s="46"/>
      <c r="I10" s="45"/>
      <c r="J10" s="45">
        <v>3061.04259</v>
      </c>
      <c r="K10" s="401">
        <f t="shared" si="0"/>
        <v>8507.8293159999994</v>
      </c>
    </row>
    <row r="11" spans="1:11" ht="26.25" customHeight="1" x14ac:dyDescent="0.2">
      <c r="A11" s="44" t="s">
        <v>14</v>
      </c>
      <c r="B11" s="45">
        <v>3012.436792</v>
      </c>
      <c r="C11" s="45">
        <v>73.872393000000002</v>
      </c>
      <c r="D11" s="45">
        <v>5323.2029229999998</v>
      </c>
      <c r="E11" s="45">
        <v>1.369569</v>
      </c>
      <c r="F11" s="45">
        <v>25.349958000000001</v>
      </c>
      <c r="G11" s="45"/>
      <c r="H11" s="46"/>
      <c r="I11" s="45"/>
      <c r="J11" s="45">
        <v>1339.0167859999999</v>
      </c>
      <c r="K11" s="401">
        <f t="shared" si="0"/>
        <v>9775.2484210000002</v>
      </c>
    </row>
    <row r="12" spans="1:11" ht="26.25" customHeight="1" x14ac:dyDescent="0.2">
      <c r="A12" s="47" t="s">
        <v>15</v>
      </c>
      <c r="B12" s="48">
        <f>B13+B14+B15</f>
        <v>14496.863073000002</v>
      </c>
      <c r="C12" s="48">
        <f>C13+C15</f>
        <v>32032.956647999999</v>
      </c>
      <c r="D12" s="48">
        <f>D13+D14+D15</f>
        <v>1775.3590409999999</v>
      </c>
      <c r="E12" s="48">
        <f>E13+E15</f>
        <v>6.6274359999999994</v>
      </c>
      <c r="F12" s="48">
        <f>F15</f>
        <v>0.98799700000000001</v>
      </c>
      <c r="G12" s="48"/>
      <c r="H12" s="49"/>
      <c r="I12" s="48">
        <f>I14+I15</f>
        <v>8233.1369119999999</v>
      </c>
      <c r="J12" s="48">
        <f>J13+J15</f>
        <v>138.84392300000002</v>
      </c>
      <c r="K12" s="50">
        <f t="shared" si="0"/>
        <v>56684.775030000004</v>
      </c>
    </row>
    <row r="13" spans="1:11" ht="24" customHeight="1" x14ac:dyDescent="0.2">
      <c r="A13" s="44" t="s">
        <v>16</v>
      </c>
      <c r="B13" s="45">
        <v>14371.734700000001</v>
      </c>
      <c r="C13" s="45">
        <v>31917.376199999999</v>
      </c>
      <c r="D13" s="45">
        <v>0.67154000000000003</v>
      </c>
      <c r="E13" s="45">
        <v>6.6272799999999998</v>
      </c>
      <c r="F13" s="45"/>
      <c r="G13" s="45"/>
      <c r="H13" s="46"/>
      <c r="I13" s="45"/>
      <c r="J13" s="45">
        <v>120.962197</v>
      </c>
      <c r="K13" s="401">
        <f t="shared" si="0"/>
        <v>46417.371917000004</v>
      </c>
    </row>
    <row r="14" spans="1:11" ht="26.25" customHeight="1" x14ac:dyDescent="0.2">
      <c r="A14" s="44" t="s">
        <v>17</v>
      </c>
      <c r="B14" s="45">
        <v>19.823011999999999</v>
      </c>
      <c r="C14" s="45"/>
      <c r="D14" s="45">
        <v>11.519989000000001</v>
      </c>
      <c r="E14" s="45"/>
      <c r="F14" s="45"/>
      <c r="G14" s="45"/>
      <c r="H14" s="46"/>
      <c r="I14" s="45">
        <v>2199</v>
      </c>
      <c r="J14" s="45"/>
      <c r="K14" s="401">
        <f t="shared" si="0"/>
        <v>2230.3430010000002</v>
      </c>
    </row>
    <row r="15" spans="1:11" ht="26.25" customHeight="1" x14ac:dyDescent="0.2">
      <c r="A15" s="44" t="s">
        <v>18</v>
      </c>
      <c r="B15" s="45">
        <v>105.305361</v>
      </c>
      <c r="C15" s="45">
        <v>115.580448</v>
      </c>
      <c r="D15" s="45">
        <v>1763.167512</v>
      </c>
      <c r="E15" s="45">
        <v>1.56E-4</v>
      </c>
      <c r="F15" s="45">
        <v>0.98799700000000001</v>
      </c>
      <c r="G15" s="45"/>
      <c r="H15" s="46"/>
      <c r="I15" s="45">
        <v>6034.1369119999999</v>
      </c>
      <c r="J15" s="45">
        <v>17.881726</v>
      </c>
      <c r="K15" s="401">
        <f t="shared" si="0"/>
        <v>8037.0601119999992</v>
      </c>
    </row>
    <row r="16" spans="1:11" ht="15" customHeight="1" x14ac:dyDescent="0.2">
      <c r="A16" s="47" t="s">
        <v>19</v>
      </c>
      <c r="B16" s="48">
        <f>B17+B18+B19</f>
        <v>31489.772162000001</v>
      </c>
      <c r="C16" s="48">
        <f>C17+C18+C19</f>
        <v>9.6703270000000003</v>
      </c>
      <c r="D16" s="48">
        <f>D17+D18+D19</f>
        <v>3246.9795720000002</v>
      </c>
      <c r="E16" s="48">
        <f>E17+E18+E19</f>
        <v>15671.986364999999</v>
      </c>
      <c r="F16" s="48">
        <f>F18+F19</f>
        <v>23.212472999999999</v>
      </c>
      <c r="G16" s="48">
        <f>G17</f>
        <v>416.33935500000001</v>
      </c>
      <c r="H16" s="49"/>
      <c r="I16" s="48"/>
      <c r="J16" s="48">
        <f>J17+J18+J19</f>
        <v>160.09015600000001</v>
      </c>
      <c r="K16" s="50">
        <f t="shared" si="0"/>
        <v>51018.050409999996</v>
      </c>
    </row>
    <row r="17" spans="1:11" ht="15" customHeight="1" x14ac:dyDescent="0.2">
      <c r="A17" s="44" t="s">
        <v>20</v>
      </c>
      <c r="B17" s="45">
        <v>19205.41503</v>
      </c>
      <c r="C17" s="45">
        <v>8.5656770000000009</v>
      </c>
      <c r="D17" s="45">
        <v>1450.9541300000001</v>
      </c>
      <c r="E17" s="45">
        <v>7238.7012489999997</v>
      </c>
      <c r="F17" s="45"/>
      <c r="G17" s="45">
        <v>416.33935500000001</v>
      </c>
      <c r="H17" s="46"/>
      <c r="I17" s="45"/>
      <c r="J17" s="45">
        <v>14.906286</v>
      </c>
      <c r="K17" s="401">
        <f t="shared" si="0"/>
        <v>28334.881727</v>
      </c>
    </row>
    <row r="18" spans="1:11" ht="15" customHeight="1" x14ac:dyDescent="0.2">
      <c r="A18" s="44" t="s">
        <v>22</v>
      </c>
      <c r="B18" s="45">
        <v>11676.26233</v>
      </c>
      <c r="C18" s="45">
        <v>0.393899</v>
      </c>
      <c r="D18" s="45">
        <v>1697.1207690000001</v>
      </c>
      <c r="E18" s="45">
        <v>33.183249000000004</v>
      </c>
      <c r="F18" s="45">
        <v>23.177441999999999</v>
      </c>
      <c r="G18" s="45"/>
      <c r="H18" s="46"/>
      <c r="I18" s="45"/>
      <c r="J18" s="45">
        <v>0.12345299999999999</v>
      </c>
      <c r="K18" s="401">
        <f t="shared" si="0"/>
        <v>13430.261142000001</v>
      </c>
    </row>
    <row r="19" spans="1:11" ht="15" customHeight="1" x14ac:dyDescent="0.2">
      <c r="A19" s="44" t="s">
        <v>23</v>
      </c>
      <c r="B19" s="45">
        <v>608.09480199999996</v>
      </c>
      <c r="C19" s="45">
        <v>0.71075100000000002</v>
      </c>
      <c r="D19" s="45">
        <v>98.904673000000003</v>
      </c>
      <c r="E19" s="45">
        <v>8400.1018669999994</v>
      </c>
      <c r="F19" s="45">
        <v>3.5031E-2</v>
      </c>
      <c r="G19" s="45"/>
      <c r="H19" s="46"/>
      <c r="I19" s="45"/>
      <c r="J19" s="45">
        <v>145.060417</v>
      </c>
      <c r="K19" s="401">
        <f t="shared" si="0"/>
        <v>9252.9075409999987</v>
      </c>
    </row>
    <row r="20" spans="1:11" ht="24" customHeight="1" x14ac:dyDescent="0.2">
      <c r="A20" s="47" t="s">
        <v>24</v>
      </c>
      <c r="B20" s="48">
        <f>B21+B22</f>
        <v>9371.6228929999997</v>
      </c>
      <c r="C20" s="48">
        <v>0</v>
      </c>
      <c r="D20" s="48">
        <f>D21+D22</f>
        <v>2014.8196246000002</v>
      </c>
      <c r="E20" s="48">
        <f>E21+E22</f>
        <v>19.632912949999998</v>
      </c>
      <c r="F20" s="48">
        <f>F21+F22</f>
        <v>29236.744784999999</v>
      </c>
      <c r="G20" s="48">
        <f>G22</f>
        <v>1.2365999999999999E-4</v>
      </c>
      <c r="H20" s="49"/>
      <c r="I20" s="48"/>
      <c r="J20" s="48">
        <f>J21+J22</f>
        <v>35713.957477000004</v>
      </c>
      <c r="K20" s="50">
        <f t="shared" si="0"/>
        <v>76356.77781621</v>
      </c>
    </row>
    <row r="21" spans="1:11" ht="26.25" customHeight="1" x14ac:dyDescent="0.2">
      <c r="A21" s="44" t="s">
        <v>25</v>
      </c>
      <c r="B21" s="45">
        <v>8318.6872239999993</v>
      </c>
      <c r="C21" s="45"/>
      <c r="D21" s="45">
        <v>1198.0657980000001</v>
      </c>
      <c r="E21" s="45">
        <v>19.403149899999999</v>
      </c>
      <c r="F21" s="45">
        <v>27096.501319999999</v>
      </c>
      <c r="G21" s="45"/>
      <c r="H21" s="46"/>
      <c r="I21" s="45"/>
      <c r="J21" s="45">
        <v>28632.077550000002</v>
      </c>
      <c r="K21" s="401">
        <f t="shared" si="0"/>
        <v>65264.735041899999</v>
      </c>
    </row>
    <row r="22" spans="1:11" ht="15" customHeight="1" x14ac:dyDescent="0.2">
      <c r="A22" s="44" t="s">
        <v>26</v>
      </c>
      <c r="B22" s="45">
        <v>1052.935669</v>
      </c>
      <c r="C22" s="45">
        <v>3.4496800000000001E-3</v>
      </c>
      <c r="D22" s="45">
        <v>816.75382660000002</v>
      </c>
      <c r="E22" s="45">
        <v>0.22976305</v>
      </c>
      <c r="F22" s="45">
        <v>2140.243465</v>
      </c>
      <c r="G22" s="45">
        <v>1.2365999999999999E-4</v>
      </c>
      <c r="H22" s="46"/>
      <c r="I22" s="45"/>
      <c r="J22" s="45">
        <v>7081.879927</v>
      </c>
      <c r="K22" s="401">
        <f t="shared" si="0"/>
        <v>11092.046223990001</v>
      </c>
    </row>
    <row r="23" spans="1:11" ht="15" customHeight="1" x14ac:dyDescent="0.2">
      <c r="A23" s="47" t="s">
        <v>27</v>
      </c>
      <c r="B23" s="48">
        <f>B24+B26+B27</f>
        <v>1227.425107</v>
      </c>
      <c r="C23" s="48">
        <f>C27+C26</f>
        <v>0</v>
      </c>
      <c r="D23" s="48">
        <f>D24+D26+D27</f>
        <v>5712.2053759999999</v>
      </c>
      <c r="E23" s="48">
        <f>E24+E26+E27</f>
        <v>381.59847999999994</v>
      </c>
      <c r="F23" s="48">
        <f>F26+F27</f>
        <v>21.730741000000002</v>
      </c>
      <c r="G23" s="48">
        <f>G26+G27</f>
        <v>1197.354632</v>
      </c>
      <c r="H23" s="49"/>
      <c r="I23" s="48"/>
      <c r="J23" s="48">
        <f>J25+J26+J27</f>
        <v>2246.4836826000001</v>
      </c>
      <c r="K23" s="50">
        <f t="shared" si="0"/>
        <v>10786.798018599999</v>
      </c>
    </row>
    <row r="24" spans="1:11" ht="26.25" customHeight="1" x14ac:dyDescent="0.2">
      <c r="A24" s="44" t="s">
        <v>28</v>
      </c>
      <c r="B24" s="45">
        <v>544.339022</v>
      </c>
      <c r="C24" s="45"/>
      <c r="D24" s="45">
        <v>123.57617</v>
      </c>
      <c r="E24" s="45">
        <v>4.6542789999999998</v>
      </c>
      <c r="F24" s="45"/>
      <c r="G24" s="45"/>
      <c r="H24" s="46"/>
      <c r="I24" s="45"/>
      <c r="J24" s="45"/>
      <c r="K24" s="401">
        <f t="shared" si="0"/>
        <v>672.56947100000002</v>
      </c>
    </row>
    <row r="25" spans="1:11" ht="15" customHeight="1" x14ac:dyDescent="0.2">
      <c r="A25" s="44" t="s">
        <v>29</v>
      </c>
      <c r="B25" s="45"/>
      <c r="C25" s="45"/>
      <c r="D25" s="45"/>
      <c r="E25" s="45"/>
      <c r="F25" s="45"/>
      <c r="G25" s="45"/>
      <c r="H25" s="46"/>
      <c r="I25" s="45"/>
      <c r="J25" s="45">
        <v>1778.8712419999999</v>
      </c>
      <c r="K25" s="401">
        <f t="shared" si="0"/>
        <v>1778.8712419999999</v>
      </c>
    </row>
    <row r="26" spans="1:11" ht="24" customHeight="1" x14ac:dyDescent="0.2">
      <c r="A26" s="44" t="s">
        <v>30</v>
      </c>
      <c r="B26" s="45">
        <v>469.44102600000002</v>
      </c>
      <c r="C26" s="45">
        <v>0</v>
      </c>
      <c r="D26" s="45">
        <v>518.25198699999999</v>
      </c>
      <c r="E26" s="45">
        <v>375.01990999999998</v>
      </c>
      <c r="F26" s="45">
        <v>8.8965949999999996</v>
      </c>
      <c r="G26" s="45">
        <v>0.354632</v>
      </c>
      <c r="H26" s="46"/>
      <c r="I26" s="45"/>
      <c r="J26" s="45">
        <v>414.96752629999997</v>
      </c>
      <c r="K26" s="401">
        <f t="shared" si="0"/>
        <v>1786.9316762999999</v>
      </c>
    </row>
    <row r="27" spans="1:11" ht="24" customHeight="1" x14ac:dyDescent="0.2">
      <c r="A27" s="44" t="s">
        <v>31</v>
      </c>
      <c r="B27" s="45">
        <v>213.645059</v>
      </c>
      <c r="C27" s="45">
        <v>0</v>
      </c>
      <c r="D27" s="45">
        <v>5070.377219</v>
      </c>
      <c r="E27" s="45">
        <v>1.924291</v>
      </c>
      <c r="F27" s="45">
        <v>12.834146</v>
      </c>
      <c r="G27" s="45">
        <v>1197</v>
      </c>
      <c r="H27" s="46"/>
      <c r="I27" s="45"/>
      <c r="J27" s="45">
        <v>52.644914300000003</v>
      </c>
      <c r="K27" s="401">
        <f t="shared" si="0"/>
        <v>6548.4256293000008</v>
      </c>
    </row>
    <row r="28" spans="1:11" ht="26.25" customHeight="1" x14ac:dyDescent="0.2">
      <c r="A28" s="47" t="s">
        <v>32</v>
      </c>
      <c r="B28" s="48"/>
      <c r="C28" s="48"/>
      <c r="D28" s="48"/>
      <c r="E28" s="48"/>
      <c r="F28" s="48"/>
      <c r="G28" s="48"/>
      <c r="H28" s="48">
        <v>9187.8340489999991</v>
      </c>
      <c r="I28" s="48"/>
      <c r="J28" s="48"/>
      <c r="K28" s="50">
        <f t="shared" si="0"/>
        <v>9187.8340489999991</v>
      </c>
    </row>
    <row r="29" spans="1:11" ht="26.25" customHeight="1" x14ac:dyDescent="0.2">
      <c r="A29" s="47" t="s">
        <v>33</v>
      </c>
      <c r="B29" s="48"/>
      <c r="C29" s="48"/>
      <c r="D29" s="48"/>
      <c r="E29" s="48"/>
      <c r="F29" s="48"/>
      <c r="G29" s="48"/>
      <c r="H29" s="48">
        <f>H31</f>
        <v>2625</v>
      </c>
      <c r="I29" s="48">
        <f>I30+I31</f>
        <v>20847</v>
      </c>
      <c r="J29" s="48">
        <v>63.84323861</v>
      </c>
      <c r="K29" s="50">
        <f t="shared" si="0"/>
        <v>23535.843238609999</v>
      </c>
    </row>
    <row r="30" spans="1:11" ht="15" customHeight="1" x14ac:dyDescent="0.2">
      <c r="A30" s="44" t="s">
        <v>34</v>
      </c>
      <c r="B30" s="45"/>
      <c r="C30" s="45"/>
      <c r="D30" s="45"/>
      <c r="E30" s="45"/>
      <c r="F30" s="45"/>
      <c r="G30" s="45"/>
      <c r="H30" s="45"/>
      <c r="I30" s="45">
        <v>2773</v>
      </c>
      <c r="J30" s="45">
        <v>63.84323861</v>
      </c>
      <c r="K30" s="401">
        <f t="shared" si="0"/>
        <v>2836.8432386099998</v>
      </c>
    </row>
    <row r="31" spans="1:11" ht="15" customHeight="1" x14ac:dyDescent="0.2">
      <c r="A31" s="44" t="s">
        <v>35</v>
      </c>
      <c r="B31" s="45"/>
      <c r="C31" s="45"/>
      <c r="D31" s="45"/>
      <c r="E31" s="45"/>
      <c r="F31" s="45"/>
      <c r="G31" s="45"/>
      <c r="H31" s="45">
        <v>2625</v>
      </c>
      <c r="I31" s="45">
        <v>18074</v>
      </c>
      <c r="J31" s="45"/>
      <c r="K31" s="401">
        <f t="shared" si="0"/>
        <v>20699</v>
      </c>
    </row>
    <row r="32" spans="1:11" ht="15" customHeight="1" x14ac:dyDescent="0.2">
      <c r="A32" s="47" t="s">
        <v>36</v>
      </c>
      <c r="B32" s="48"/>
      <c r="C32" s="48"/>
      <c r="D32" s="48"/>
      <c r="E32" s="48"/>
      <c r="F32" s="48"/>
      <c r="G32" s="48">
        <v>320.01980500000002</v>
      </c>
      <c r="H32" s="48"/>
      <c r="I32" s="48"/>
      <c r="J32" s="48"/>
      <c r="K32" s="50">
        <f t="shared" si="0"/>
        <v>320.01980500000002</v>
      </c>
    </row>
    <row r="33" spans="1:12" ht="15" customHeight="1" x14ac:dyDescent="0.2">
      <c r="A33" s="47" t="s">
        <v>37</v>
      </c>
      <c r="B33" s="48">
        <v>159.177944</v>
      </c>
      <c r="C33" s="48">
        <v>0</v>
      </c>
      <c r="D33" s="48">
        <v>7.7373703899999997</v>
      </c>
      <c r="E33" s="48">
        <v>109.78801470000001</v>
      </c>
      <c r="F33" s="48">
        <v>0.4024316</v>
      </c>
      <c r="G33" s="48">
        <v>1.6799999999999999E-2</v>
      </c>
      <c r="H33" s="48">
        <v>532.79102720000003</v>
      </c>
      <c r="I33" s="48"/>
      <c r="J33" s="48">
        <v>10317.017739999999</v>
      </c>
      <c r="K33" s="50">
        <f t="shared" si="0"/>
        <v>11126.931327889999</v>
      </c>
    </row>
    <row r="34" spans="1:12" ht="15" customHeight="1" x14ac:dyDescent="0.2">
      <c r="A34" s="51" t="s">
        <v>6</v>
      </c>
      <c r="B34" s="52">
        <f>B4+B9+B12+B16+B20+B23+B33</f>
        <v>168655.32138199999</v>
      </c>
      <c r="C34" s="52">
        <f>C4+C9+C12+C16+C20+C23+C33</f>
        <v>32211.939125999997</v>
      </c>
      <c r="D34" s="52">
        <f>D4+D9+D12+D16+D20+D23+D33</f>
        <v>67597.867991990002</v>
      </c>
      <c r="E34" s="52">
        <f>E4+E9+E12+E16+E20+E23+E33</f>
        <v>16887.677859650001</v>
      </c>
      <c r="F34" s="52">
        <f>F4+F9+F12+F16+F20+F23+F33</f>
        <v>29447.041479599997</v>
      </c>
      <c r="G34" s="52">
        <f>G4+G16+G23+G32+G33</f>
        <v>1942.9025600000002</v>
      </c>
      <c r="H34" s="52">
        <f>H28+H29+H33</f>
        <v>12345.6250762</v>
      </c>
      <c r="I34" s="52">
        <f>I4+I12+I23+I29</f>
        <v>29623.904677400002</v>
      </c>
      <c r="J34" s="52">
        <f>J4+J9+J12+J16+J20+J23+J29+J33</f>
        <v>72209.436150710011</v>
      </c>
      <c r="K34" s="53">
        <f t="shared" si="0"/>
        <v>430921.71630355006</v>
      </c>
    </row>
    <row r="35" spans="1:12" ht="15" customHeight="1" x14ac:dyDescent="0.2">
      <c r="A35" s="56" t="s">
        <v>52</v>
      </c>
      <c r="B35" s="54"/>
      <c r="C35" s="54"/>
      <c r="D35" s="54"/>
      <c r="E35" s="54"/>
      <c r="F35" s="54"/>
      <c r="G35" s="434"/>
      <c r="H35" s="434"/>
      <c r="I35" s="434"/>
      <c r="J35" s="434"/>
      <c r="K35" s="383" t="s">
        <v>385</v>
      </c>
      <c r="L35" s="55"/>
    </row>
    <row r="36" spans="1:12" ht="15" customHeight="1" x14ac:dyDescent="0.2"/>
  </sheetData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workbookViewId="0">
      <selection activeCell="A2" sqref="A2"/>
    </sheetView>
  </sheetViews>
  <sheetFormatPr defaultRowHeight="11.25" x14ac:dyDescent="0.2"/>
  <cols>
    <col min="1" max="1" width="27.140625" style="1" customWidth="1"/>
    <col min="2" max="6" width="6.5703125" style="1" customWidth="1"/>
    <col min="7" max="9" width="6" style="1" customWidth="1"/>
    <col min="10" max="11" width="6.5703125" style="1" customWidth="1"/>
    <col min="12" max="16384" width="9.140625" style="1"/>
  </cols>
  <sheetData>
    <row r="1" spans="1:12" ht="26.25" customHeight="1" x14ac:dyDescent="0.2">
      <c r="A1" s="483" t="s">
        <v>371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2" ht="15" customHeight="1" x14ac:dyDescent="0.2">
      <c r="A2" s="184" t="s">
        <v>228</v>
      </c>
      <c r="B2" s="57"/>
      <c r="C2" s="57"/>
      <c r="D2" s="57"/>
      <c r="E2" s="57"/>
      <c r="F2" s="57"/>
      <c r="G2" s="57"/>
      <c r="H2" s="57"/>
      <c r="I2" s="57"/>
      <c r="J2" s="57"/>
    </row>
    <row r="3" spans="1:12" s="16" customFormat="1" ht="15" customHeight="1" x14ac:dyDescent="0.2">
      <c r="A3" s="484" t="s">
        <v>53</v>
      </c>
      <c r="B3" s="486" t="s">
        <v>38</v>
      </c>
      <c r="C3" s="480" t="s">
        <v>41</v>
      </c>
      <c r="D3" s="480"/>
      <c r="E3" s="480"/>
      <c r="F3" s="481" t="s">
        <v>343</v>
      </c>
      <c r="G3" s="480" t="s">
        <v>41</v>
      </c>
      <c r="H3" s="480"/>
      <c r="I3" s="480"/>
      <c r="J3" s="478" t="s">
        <v>40</v>
      </c>
      <c r="K3" s="478" t="s">
        <v>107</v>
      </c>
      <c r="L3" s="15"/>
    </row>
    <row r="4" spans="1:12" ht="69.75" customHeight="1" thickBot="1" x14ac:dyDescent="0.25">
      <c r="A4" s="485"/>
      <c r="B4" s="487"/>
      <c r="C4" s="17" t="s">
        <v>54</v>
      </c>
      <c r="D4" s="17" t="s">
        <v>1</v>
      </c>
      <c r="E4" s="17" t="s">
        <v>2</v>
      </c>
      <c r="F4" s="482"/>
      <c r="G4" s="17" t="s">
        <v>3</v>
      </c>
      <c r="H4" s="17" t="s">
        <v>4</v>
      </c>
      <c r="I4" s="17" t="s">
        <v>5</v>
      </c>
      <c r="J4" s="479"/>
      <c r="K4" s="479"/>
    </row>
    <row r="5" spans="1:12" ht="15" customHeight="1" x14ac:dyDescent="0.2">
      <c r="A5" s="47" t="s">
        <v>55</v>
      </c>
      <c r="B5" s="58">
        <f>C5+D5+E5</f>
        <v>168655.32139390003</v>
      </c>
      <c r="C5" s="58">
        <f>C6+C8</f>
        <v>1934.7567953</v>
      </c>
      <c r="D5" s="58">
        <f>D6+D8</f>
        <v>2879.4618146000003</v>
      </c>
      <c r="E5" s="58">
        <f>E6+E7+E8</f>
        <v>163841.10278400002</v>
      </c>
      <c r="F5" s="58"/>
      <c r="G5" s="59"/>
      <c r="H5" s="59"/>
      <c r="I5" s="59"/>
      <c r="J5" s="58">
        <f>J6+J8</f>
        <v>3991.1626615</v>
      </c>
      <c r="K5" s="60">
        <f>B5+F5+J5</f>
        <v>172646.48405540004</v>
      </c>
    </row>
    <row r="6" spans="1:12" ht="15" customHeight="1" x14ac:dyDescent="0.2">
      <c r="A6" s="44" t="s">
        <v>56</v>
      </c>
      <c r="B6" s="349">
        <f t="shared" ref="B6:B32" si="0">C6+D6+E6</f>
        <v>152954.54143900002</v>
      </c>
      <c r="C6" s="61">
        <v>1570.029221</v>
      </c>
      <c r="D6" s="61">
        <v>1975.347718</v>
      </c>
      <c r="E6" s="61">
        <v>149409.16450000001</v>
      </c>
      <c r="F6" s="349"/>
      <c r="G6" s="62"/>
      <c r="H6" s="62"/>
      <c r="I6" s="62"/>
      <c r="J6" s="61">
        <v>933.16266150000001</v>
      </c>
      <c r="K6" s="394">
        <f t="shared" ref="K6:K33" si="1">B6+F6+J6</f>
        <v>153887.70410050004</v>
      </c>
    </row>
    <row r="7" spans="1:12" ht="15" customHeight="1" x14ac:dyDescent="0.2">
      <c r="A7" s="44" t="s">
        <v>57</v>
      </c>
      <c r="B7" s="349">
        <f t="shared" si="0"/>
        <v>5952.4055850000004</v>
      </c>
      <c r="C7" s="61"/>
      <c r="D7" s="61"/>
      <c r="E7" s="61">
        <v>5952.4055850000004</v>
      </c>
      <c r="F7" s="349"/>
      <c r="G7" s="62"/>
      <c r="H7" s="62"/>
      <c r="I7" s="62"/>
      <c r="J7" s="61"/>
      <c r="K7" s="394">
        <f t="shared" si="1"/>
        <v>5952.4055850000004</v>
      </c>
    </row>
    <row r="8" spans="1:12" ht="15" customHeight="1" x14ac:dyDescent="0.2">
      <c r="A8" s="44" t="s">
        <v>58</v>
      </c>
      <c r="B8" s="349">
        <f t="shared" si="0"/>
        <v>9748.3743698999988</v>
      </c>
      <c r="C8" s="61">
        <v>364.72757430000001</v>
      </c>
      <c r="D8" s="61">
        <v>904.11409660000004</v>
      </c>
      <c r="E8" s="61">
        <v>8479.5326989999994</v>
      </c>
      <c r="F8" s="349"/>
      <c r="G8" s="62"/>
      <c r="H8" s="62"/>
      <c r="I8" s="62"/>
      <c r="J8" s="61">
        <v>3058</v>
      </c>
      <c r="K8" s="394">
        <f t="shared" si="1"/>
        <v>12806.374369899999</v>
      </c>
    </row>
    <row r="9" spans="1:12" ht="24" customHeight="1" x14ac:dyDescent="0.2">
      <c r="A9" s="47" t="s">
        <v>59</v>
      </c>
      <c r="B9" s="58">
        <f t="shared" si="0"/>
        <v>32212.442921170001</v>
      </c>
      <c r="C9" s="58">
        <f>C10+C11</f>
        <v>30006</v>
      </c>
      <c r="D9" s="58">
        <f>D10</f>
        <v>72.096946169999995</v>
      </c>
      <c r="E9" s="58">
        <f>E10+E11</f>
        <v>2134.3459749999997</v>
      </c>
      <c r="F9" s="58"/>
      <c r="G9" s="59"/>
      <c r="H9" s="59"/>
      <c r="I9" s="59"/>
      <c r="J9" s="58">
        <v>102</v>
      </c>
      <c r="K9" s="60">
        <f t="shared" si="1"/>
        <v>32314.442921170001</v>
      </c>
    </row>
    <row r="10" spans="1:12" ht="24" customHeight="1" x14ac:dyDescent="0.2">
      <c r="A10" s="44" t="s">
        <v>60</v>
      </c>
      <c r="B10" s="349">
        <f t="shared" si="0"/>
        <v>16576.245481170001</v>
      </c>
      <c r="C10" s="61">
        <v>14378</v>
      </c>
      <c r="D10" s="61">
        <v>72.096946169999995</v>
      </c>
      <c r="E10" s="61">
        <v>2126.1485349999998</v>
      </c>
      <c r="F10" s="349"/>
      <c r="G10" s="62"/>
      <c r="H10" s="62"/>
      <c r="I10" s="62"/>
      <c r="J10" s="61">
        <v>102</v>
      </c>
      <c r="K10" s="394">
        <f t="shared" si="1"/>
        <v>16678.245481170001</v>
      </c>
    </row>
    <row r="11" spans="1:12" ht="24" customHeight="1" x14ac:dyDescent="0.2">
      <c r="A11" s="44" t="s">
        <v>61</v>
      </c>
      <c r="B11" s="349">
        <f t="shared" si="0"/>
        <v>15636.19744</v>
      </c>
      <c r="C11" s="61">
        <v>15628</v>
      </c>
      <c r="D11" s="61"/>
      <c r="E11" s="351">
        <v>8.1974400000000003</v>
      </c>
      <c r="F11" s="349"/>
      <c r="G11" s="62"/>
      <c r="H11" s="62"/>
      <c r="I11" s="62"/>
      <c r="J11" s="61"/>
      <c r="K11" s="394">
        <f t="shared" si="1"/>
        <v>15636.19744</v>
      </c>
    </row>
    <row r="12" spans="1:12" ht="15" customHeight="1" x14ac:dyDescent="0.2">
      <c r="A12" s="47" t="s">
        <v>62</v>
      </c>
      <c r="B12" s="58">
        <f t="shared" si="0"/>
        <v>67597.867989099992</v>
      </c>
      <c r="C12" s="58">
        <f>C13</f>
        <v>308.26874079999999</v>
      </c>
      <c r="D12" s="58">
        <v>96.968229300000004</v>
      </c>
      <c r="E12" s="58">
        <f>E13+E14+E15+E16+E17</f>
        <v>67192.631018999993</v>
      </c>
      <c r="F12" s="58"/>
      <c r="G12" s="59"/>
      <c r="H12" s="59"/>
      <c r="I12" s="59"/>
      <c r="J12" s="58">
        <f>J13+J14+J15</f>
        <v>19024</v>
      </c>
      <c r="K12" s="60">
        <f t="shared" si="1"/>
        <v>86621.867989099992</v>
      </c>
    </row>
    <row r="13" spans="1:12" ht="15" customHeight="1" x14ac:dyDescent="0.2">
      <c r="A13" s="44" t="s">
        <v>63</v>
      </c>
      <c r="B13" s="349">
        <f t="shared" si="0"/>
        <v>42477.562350100001</v>
      </c>
      <c r="C13" s="61">
        <v>308.26874079999999</v>
      </c>
      <c r="D13" s="61">
        <v>96.968229300000004</v>
      </c>
      <c r="E13" s="61">
        <v>42072.325380000002</v>
      </c>
      <c r="F13" s="349"/>
      <c r="G13" s="62"/>
      <c r="H13" s="62"/>
      <c r="I13" s="62"/>
      <c r="J13" s="61">
        <v>5680</v>
      </c>
      <c r="K13" s="394">
        <f t="shared" si="1"/>
        <v>48157.562350100001</v>
      </c>
    </row>
    <row r="14" spans="1:12" ht="15" customHeight="1" x14ac:dyDescent="0.2">
      <c r="A14" s="44" t="s">
        <v>64</v>
      </c>
      <c r="B14" s="349">
        <f t="shared" si="0"/>
        <v>9592.002058</v>
      </c>
      <c r="C14" s="61"/>
      <c r="D14" s="61"/>
      <c r="E14" s="61">
        <v>9592.002058</v>
      </c>
      <c r="F14" s="349"/>
      <c r="G14" s="62"/>
      <c r="H14" s="62"/>
      <c r="I14" s="62"/>
      <c r="J14" s="61">
        <v>11148</v>
      </c>
      <c r="K14" s="394">
        <f t="shared" si="1"/>
        <v>20740.002057999998</v>
      </c>
    </row>
    <row r="15" spans="1:12" ht="24" customHeight="1" x14ac:dyDescent="0.2">
      <c r="A15" s="44" t="s">
        <v>65</v>
      </c>
      <c r="B15" s="349">
        <f t="shared" si="0"/>
        <v>3554.6353640000002</v>
      </c>
      <c r="C15" s="61"/>
      <c r="D15" s="61"/>
      <c r="E15" s="61">
        <v>3554.6353640000002</v>
      </c>
      <c r="F15" s="349"/>
      <c r="G15" s="62"/>
      <c r="H15" s="62"/>
      <c r="I15" s="62"/>
      <c r="J15" s="61">
        <v>2196</v>
      </c>
      <c r="K15" s="394">
        <f t="shared" si="1"/>
        <v>5750.6353639999998</v>
      </c>
    </row>
    <row r="16" spans="1:12" ht="15" customHeight="1" x14ac:dyDescent="0.2">
      <c r="A16" s="44" t="s">
        <v>66</v>
      </c>
      <c r="B16" s="349">
        <f t="shared" si="0"/>
        <v>10008.35773</v>
      </c>
      <c r="C16" s="61"/>
      <c r="D16" s="61"/>
      <c r="E16" s="61">
        <v>10008.35773</v>
      </c>
      <c r="F16" s="349"/>
      <c r="G16" s="62"/>
      <c r="H16" s="62"/>
      <c r="I16" s="62"/>
      <c r="J16" s="61"/>
      <c r="K16" s="394">
        <f t="shared" si="1"/>
        <v>10008.35773</v>
      </c>
    </row>
    <row r="17" spans="1:13" ht="24" customHeight="1" x14ac:dyDescent="0.2">
      <c r="A17" s="44" t="s">
        <v>67</v>
      </c>
      <c r="B17" s="349">
        <f t="shared" si="0"/>
        <v>1965.310487</v>
      </c>
      <c r="C17" s="61"/>
      <c r="D17" s="61"/>
      <c r="E17" s="61">
        <v>1965.310487</v>
      </c>
      <c r="F17" s="349"/>
      <c r="G17" s="62"/>
      <c r="H17" s="62"/>
      <c r="I17" s="62"/>
      <c r="J17" s="61"/>
      <c r="K17" s="394">
        <f t="shared" si="1"/>
        <v>1965.310487</v>
      </c>
    </row>
    <row r="18" spans="1:13" ht="24" customHeight="1" x14ac:dyDescent="0.2">
      <c r="A18" s="47" t="s">
        <v>68</v>
      </c>
      <c r="B18" s="58">
        <f t="shared" si="0"/>
        <v>16887.6778596</v>
      </c>
      <c r="C18" s="58">
        <f>C19</f>
        <v>522.39977160000001</v>
      </c>
      <c r="D18" s="58">
        <v>4582.7409520000001</v>
      </c>
      <c r="E18" s="58">
        <f>E19+E20</f>
        <v>11782.537135999999</v>
      </c>
      <c r="F18" s="58"/>
      <c r="G18" s="59"/>
      <c r="H18" s="59"/>
      <c r="I18" s="59"/>
      <c r="J18" s="58"/>
      <c r="K18" s="60">
        <f t="shared" si="1"/>
        <v>16887.6778596</v>
      </c>
    </row>
    <row r="19" spans="1:13" ht="24" customHeight="1" x14ac:dyDescent="0.2">
      <c r="A19" s="44" t="s">
        <v>69</v>
      </c>
      <c r="B19" s="349">
        <f t="shared" si="0"/>
        <v>9126.8865846000008</v>
      </c>
      <c r="C19" s="61">
        <v>522.39977160000001</v>
      </c>
      <c r="D19" s="61">
        <v>4582.7409520000001</v>
      </c>
      <c r="E19" s="61">
        <v>4021.7458609999999</v>
      </c>
      <c r="F19" s="349"/>
      <c r="G19" s="62"/>
      <c r="H19" s="62"/>
      <c r="I19" s="62"/>
      <c r="J19" s="61"/>
      <c r="K19" s="395">
        <f t="shared" si="1"/>
        <v>9126.8865846000008</v>
      </c>
    </row>
    <row r="20" spans="1:13" ht="15" customHeight="1" x14ac:dyDescent="0.2">
      <c r="A20" s="44" t="s">
        <v>70</v>
      </c>
      <c r="B20" s="349">
        <f t="shared" si="0"/>
        <v>7760.7912749999996</v>
      </c>
      <c r="C20" s="61"/>
      <c r="D20" s="61"/>
      <c r="E20" s="61">
        <v>7760.7912749999996</v>
      </c>
      <c r="F20" s="349"/>
      <c r="G20" s="62"/>
      <c r="H20" s="62"/>
      <c r="I20" s="62"/>
      <c r="J20" s="61"/>
      <c r="K20" s="395">
        <f t="shared" si="1"/>
        <v>7760.7912749999996</v>
      </c>
    </row>
    <row r="21" spans="1:13" ht="24" customHeight="1" x14ac:dyDescent="0.2">
      <c r="A21" s="47" t="s">
        <v>71</v>
      </c>
      <c r="B21" s="58">
        <f t="shared" si="0"/>
        <v>29447.041485000002</v>
      </c>
      <c r="C21" s="58"/>
      <c r="D21" s="58"/>
      <c r="E21" s="58">
        <f>E22+E23</f>
        <v>29447.041485000002</v>
      </c>
      <c r="F21" s="58"/>
      <c r="G21" s="59"/>
      <c r="H21" s="59"/>
      <c r="I21" s="59"/>
      <c r="J21" s="58">
        <f>J22+J23</f>
        <v>34648</v>
      </c>
      <c r="K21" s="60">
        <f t="shared" si="1"/>
        <v>64095.041485000002</v>
      </c>
    </row>
    <row r="22" spans="1:13" ht="15" customHeight="1" x14ac:dyDescent="0.2">
      <c r="A22" s="44" t="s">
        <v>72</v>
      </c>
      <c r="B22" s="349">
        <f t="shared" si="0"/>
        <v>27070.522730000001</v>
      </c>
      <c r="C22" s="61"/>
      <c r="D22" s="61"/>
      <c r="E22" s="61">
        <v>27070.522730000001</v>
      </c>
      <c r="F22" s="349"/>
      <c r="G22" s="62"/>
      <c r="H22" s="62"/>
      <c r="I22" s="62"/>
      <c r="J22" s="61">
        <v>28480</v>
      </c>
      <c r="K22" s="394">
        <f t="shared" si="1"/>
        <v>55550.522729999997</v>
      </c>
    </row>
    <row r="23" spans="1:13" ht="24" customHeight="1" x14ac:dyDescent="0.2">
      <c r="A23" s="44" t="s">
        <v>73</v>
      </c>
      <c r="B23" s="349">
        <f t="shared" si="0"/>
        <v>2376.5187550000001</v>
      </c>
      <c r="C23" s="61"/>
      <c r="D23" s="61"/>
      <c r="E23" s="61">
        <v>2376.5187550000001</v>
      </c>
      <c r="F23" s="349"/>
      <c r="G23" s="62"/>
      <c r="H23" s="62"/>
      <c r="I23" s="62"/>
      <c r="J23" s="61">
        <v>6168</v>
      </c>
      <c r="K23" s="394">
        <f t="shared" si="1"/>
        <v>8544.518755000001</v>
      </c>
    </row>
    <row r="24" spans="1:13" ht="15" customHeight="1" x14ac:dyDescent="0.2">
      <c r="A24" s="44" t="s">
        <v>74</v>
      </c>
      <c r="B24" s="349"/>
      <c r="C24" s="61"/>
      <c r="D24" s="61"/>
      <c r="E24" s="62" t="s">
        <v>21</v>
      </c>
      <c r="F24" s="349"/>
      <c r="G24" s="62"/>
      <c r="H24" s="62"/>
      <c r="I24" s="62"/>
      <c r="J24" s="61"/>
      <c r="K24" s="395">
        <f t="shared" si="1"/>
        <v>0</v>
      </c>
    </row>
    <row r="25" spans="1:13" ht="15" customHeight="1" x14ac:dyDescent="0.2">
      <c r="A25" s="64" t="s">
        <v>75</v>
      </c>
      <c r="B25" s="58">
        <f t="shared" si="0"/>
        <v>745.90268370000001</v>
      </c>
      <c r="C25" s="58">
        <v>320.01980500000002</v>
      </c>
      <c r="D25" s="58"/>
      <c r="E25" s="350">
        <v>425.88287869999999</v>
      </c>
      <c r="F25" s="58">
        <v>1197</v>
      </c>
      <c r="G25" s="59"/>
      <c r="H25" s="59"/>
      <c r="I25" s="58">
        <v>1197</v>
      </c>
      <c r="J25" s="58"/>
      <c r="K25" s="60">
        <f t="shared" si="1"/>
        <v>1942.9026837000001</v>
      </c>
    </row>
    <row r="26" spans="1:13" ht="15" customHeight="1" x14ac:dyDescent="0.2">
      <c r="A26" s="64" t="s">
        <v>32</v>
      </c>
      <c r="B26" s="58">
        <f t="shared" si="0"/>
        <v>12324.985076299999</v>
      </c>
      <c r="C26" s="58">
        <f>C27</f>
        <v>5322.007243</v>
      </c>
      <c r="D26" s="58">
        <v>239.8728333</v>
      </c>
      <c r="E26" s="58">
        <v>6763.1049999999996</v>
      </c>
      <c r="F26" s="58">
        <f>G26</f>
        <v>20.64</v>
      </c>
      <c r="G26" s="350">
        <f>G28</f>
        <v>20.64</v>
      </c>
      <c r="H26" s="59"/>
      <c r="I26" s="59"/>
      <c r="J26" s="58"/>
      <c r="K26" s="60">
        <f t="shared" si="1"/>
        <v>12345.625076299999</v>
      </c>
    </row>
    <row r="27" spans="1:13" ht="15" customHeight="1" x14ac:dyDescent="0.2">
      <c r="A27" s="44" t="s">
        <v>76</v>
      </c>
      <c r="B27" s="349">
        <f t="shared" si="0"/>
        <v>5561.8800762999999</v>
      </c>
      <c r="C27" s="61">
        <v>5322.007243</v>
      </c>
      <c r="D27" s="61">
        <v>239.8728333</v>
      </c>
      <c r="E27" s="62"/>
      <c r="F27" s="349"/>
      <c r="G27" s="351"/>
      <c r="H27" s="62"/>
      <c r="I27" s="62"/>
      <c r="J27" s="61"/>
      <c r="K27" s="395">
        <f t="shared" si="1"/>
        <v>5561.8800762999999</v>
      </c>
    </row>
    <row r="28" spans="1:13" ht="15" customHeight="1" x14ac:dyDescent="0.2">
      <c r="A28" s="44" t="s">
        <v>77</v>
      </c>
      <c r="B28" s="349">
        <f t="shared" si="0"/>
        <v>6763.1049999999996</v>
      </c>
      <c r="C28" s="61"/>
      <c r="D28" s="61"/>
      <c r="E28" s="61">
        <v>6763.1049999999996</v>
      </c>
      <c r="F28" s="349">
        <f>G28</f>
        <v>20.64</v>
      </c>
      <c r="G28" s="352">
        <v>20.64</v>
      </c>
      <c r="H28" s="65"/>
      <c r="I28" s="65"/>
      <c r="J28" s="86"/>
      <c r="K28" s="394">
        <f t="shared" si="1"/>
        <v>6783.7449999999999</v>
      </c>
      <c r="M28" s="33"/>
    </row>
    <row r="29" spans="1:13" ht="15" customHeight="1" x14ac:dyDescent="0.2">
      <c r="A29" s="47" t="s">
        <v>78</v>
      </c>
      <c r="B29" s="58">
        <f t="shared" si="0"/>
        <v>29080.136910000001</v>
      </c>
      <c r="C29" s="58">
        <f>C30+C31</f>
        <v>29080.136910000001</v>
      </c>
      <c r="D29" s="58"/>
      <c r="E29" s="59"/>
      <c r="F29" s="58"/>
      <c r="G29" s="350"/>
      <c r="H29" s="59"/>
      <c r="I29" s="58"/>
      <c r="J29" s="58"/>
      <c r="K29" s="60">
        <f t="shared" si="1"/>
        <v>29080.136910000001</v>
      </c>
    </row>
    <row r="30" spans="1:13" ht="24" customHeight="1" x14ac:dyDescent="0.2">
      <c r="A30" s="44" t="s">
        <v>79</v>
      </c>
      <c r="B30" s="349">
        <f t="shared" si="0"/>
        <v>19706.136910000001</v>
      </c>
      <c r="C30" s="61">
        <v>19706.136910000001</v>
      </c>
      <c r="D30" s="61"/>
      <c r="E30" s="62"/>
      <c r="F30" s="349"/>
      <c r="G30" s="351"/>
      <c r="H30" s="62"/>
      <c r="I30" s="62"/>
      <c r="J30" s="61"/>
      <c r="K30" s="395">
        <f t="shared" si="1"/>
        <v>19706.136910000001</v>
      </c>
    </row>
    <row r="31" spans="1:13" ht="24" customHeight="1" x14ac:dyDescent="0.2">
      <c r="A31" s="44" t="s">
        <v>80</v>
      </c>
      <c r="B31" s="349">
        <f t="shared" si="0"/>
        <v>9374</v>
      </c>
      <c r="C31" s="61">
        <v>9374</v>
      </c>
      <c r="D31" s="61"/>
      <c r="E31" s="62"/>
      <c r="F31" s="349"/>
      <c r="G31" s="351"/>
      <c r="H31" s="62"/>
      <c r="I31" s="61"/>
      <c r="J31" s="61"/>
      <c r="K31" s="395">
        <f t="shared" si="1"/>
        <v>9374</v>
      </c>
    </row>
    <row r="32" spans="1:13" ht="15" customHeight="1" x14ac:dyDescent="0.2">
      <c r="A32" s="47" t="s">
        <v>81</v>
      </c>
      <c r="B32" s="58">
        <f t="shared" si="0"/>
        <v>4900.4484859000004</v>
      </c>
      <c r="C32" s="58">
        <v>2009.269055</v>
      </c>
      <c r="D32" s="58">
        <v>564.51614289999998</v>
      </c>
      <c r="E32" s="58">
        <v>2326.6632880000002</v>
      </c>
      <c r="F32" s="58">
        <f>G32+H32</f>
        <v>10087.592765500001</v>
      </c>
      <c r="G32" s="350">
        <v>543.7677655</v>
      </c>
      <c r="H32" s="58">
        <v>9543.8250000000007</v>
      </c>
      <c r="I32" s="59"/>
      <c r="J32" s="58"/>
      <c r="K32" s="60">
        <f t="shared" si="1"/>
        <v>14988.041251400002</v>
      </c>
    </row>
    <row r="33" spans="1:11" ht="15" customHeight="1" x14ac:dyDescent="0.2">
      <c r="A33" s="51" t="s">
        <v>6</v>
      </c>
      <c r="B33" s="353">
        <f>C33+D33+E33</f>
        <v>361851.82480466994</v>
      </c>
      <c r="C33" s="354">
        <f>C5+C9+C12+C18+C25+C26+C29+C32</f>
        <v>69502.85832069999</v>
      </c>
      <c r="D33" s="354">
        <f>D5+D9+D12+D18+D26+D32</f>
        <v>8435.6569182700005</v>
      </c>
      <c r="E33" s="354">
        <f>E5+E9+E12+E18+E21+E25+E26+E32</f>
        <v>283913.30956569995</v>
      </c>
      <c r="F33" s="354">
        <f>F5+F9+F12+F18+F21+F25+F26+F32</f>
        <v>11305.232765500001</v>
      </c>
      <c r="G33" s="355">
        <f>G26+G32</f>
        <v>564.40776549999998</v>
      </c>
      <c r="H33" s="354">
        <f>H32</f>
        <v>9543.8250000000007</v>
      </c>
      <c r="I33" s="354">
        <f>I25</f>
        <v>1197</v>
      </c>
      <c r="J33" s="354">
        <f>J5+J9+J12+J21</f>
        <v>57765.162661499999</v>
      </c>
      <c r="K33" s="356">
        <f t="shared" si="1"/>
        <v>430922.22023166995</v>
      </c>
    </row>
    <row r="34" spans="1:11" ht="15" customHeight="1" x14ac:dyDescent="0.2">
      <c r="A34" s="410"/>
      <c r="B34" s="410"/>
      <c r="C34" s="410"/>
      <c r="D34" s="410"/>
      <c r="E34" s="410"/>
      <c r="F34" s="410"/>
      <c r="G34" s="410"/>
      <c r="H34" s="410"/>
      <c r="I34" s="410"/>
      <c r="J34" s="410"/>
      <c r="K34" s="383" t="s">
        <v>385</v>
      </c>
    </row>
  </sheetData>
  <mergeCells count="8">
    <mergeCell ref="A1:K1"/>
    <mergeCell ref="A3:A4"/>
    <mergeCell ref="B3:B4"/>
    <mergeCell ref="C3:E3"/>
    <mergeCell ref="F3:F4"/>
    <mergeCell ref="G3:I3"/>
    <mergeCell ref="J3:J4"/>
    <mergeCell ref="K3:K4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selection activeCell="A2" sqref="A2"/>
    </sheetView>
  </sheetViews>
  <sheetFormatPr defaultRowHeight="15" x14ac:dyDescent="0.25"/>
  <cols>
    <col min="1" max="1" width="31" style="199" customWidth="1"/>
    <col min="2" max="16384" width="9.140625" style="199"/>
  </cols>
  <sheetData>
    <row r="1" spans="1:10" x14ac:dyDescent="0.25">
      <c r="A1" s="488" t="s">
        <v>345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0" x14ac:dyDescent="0.25">
      <c r="A2" s="184" t="s">
        <v>228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ht="16.5" customHeight="1" thickBot="1" x14ac:dyDescent="0.3">
      <c r="A3" s="396" t="s">
        <v>280</v>
      </c>
      <c r="B3" s="202">
        <v>2010</v>
      </c>
      <c r="C3" s="202">
        <v>2011</v>
      </c>
      <c r="D3" s="202">
        <v>2012</v>
      </c>
      <c r="E3" s="202">
        <v>2013</v>
      </c>
      <c r="F3" s="202">
        <v>2014</v>
      </c>
      <c r="G3" s="202">
        <v>2015</v>
      </c>
      <c r="H3" s="202">
        <v>2016</v>
      </c>
      <c r="I3" s="202">
        <v>2017</v>
      </c>
      <c r="J3" s="203">
        <v>2018</v>
      </c>
    </row>
    <row r="4" spans="1:10" ht="16.5" customHeight="1" x14ac:dyDescent="0.25">
      <c r="A4" s="204" t="s">
        <v>232</v>
      </c>
      <c r="B4" s="205">
        <v>282166</v>
      </c>
      <c r="C4" s="205">
        <v>284847</v>
      </c>
      <c r="D4" s="205">
        <v>288564</v>
      </c>
      <c r="E4" s="205">
        <v>292053</v>
      </c>
      <c r="F4" s="205">
        <v>291572</v>
      </c>
      <c r="G4" s="205">
        <v>293359</v>
      </c>
      <c r="H4" s="205">
        <v>300210</v>
      </c>
      <c r="I4" s="205">
        <v>322033</v>
      </c>
      <c r="J4" s="198">
        <v>361852</v>
      </c>
    </row>
    <row r="5" spans="1:10" ht="16.5" customHeight="1" x14ac:dyDescent="0.25">
      <c r="A5" s="206" t="s">
        <v>233</v>
      </c>
      <c r="B5" s="207">
        <v>50277</v>
      </c>
      <c r="C5" s="207">
        <v>50509</v>
      </c>
      <c r="D5" s="207">
        <v>50636</v>
      </c>
      <c r="E5" s="207">
        <v>53699</v>
      </c>
      <c r="F5" s="207">
        <v>56971</v>
      </c>
      <c r="G5" s="207">
        <v>58899</v>
      </c>
      <c r="H5" s="207">
        <v>62509</v>
      </c>
      <c r="I5" s="207">
        <v>69865</v>
      </c>
      <c r="J5" s="142">
        <v>77939</v>
      </c>
    </row>
    <row r="6" spans="1:10" ht="16.5" customHeight="1" x14ac:dyDescent="0.25">
      <c r="A6" s="208" t="s">
        <v>234</v>
      </c>
      <c r="B6" s="209">
        <v>45187</v>
      </c>
      <c r="C6" s="209">
        <v>44582</v>
      </c>
      <c r="D6" s="209">
        <v>44638</v>
      </c>
      <c r="E6" s="209">
        <v>47499</v>
      </c>
      <c r="F6" s="209">
        <v>50721</v>
      </c>
      <c r="G6" s="209">
        <v>52622</v>
      </c>
      <c r="H6" s="209">
        <v>55895</v>
      </c>
      <c r="I6" s="209">
        <v>62090</v>
      </c>
      <c r="J6" s="197">
        <v>69503</v>
      </c>
    </row>
    <row r="7" spans="1:10" ht="16.5" customHeight="1" x14ac:dyDescent="0.25">
      <c r="A7" s="210" t="s">
        <v>235</v>
      </c>
      <c r="B7" s="209">
        <v>5091</v>
      </c>
      <c r="C7" s="209">
        <v>5928</v>
      </c>
      <c r="D7" s="209">
        <v>5998</v>
      </c>
      <c r="E7" s="209">
        <v>6200</v>
      </c>
      <c r="F7" s="209">
        <v>6250</v>
      </c>
      <c r="G7" s="209">
        <v>6277</v>
      </c>
      <c r="H7" s="209">
        <v>6614</v>
      </c>
      <c r="I7" s="209">
        <v>7774</v>
      </c>
      <c r="J7" s="197">
        <v>8436</v>
      </c>
    </row>
    <row r="8" spans="1:10" ht="16.5" customHeight="1" x14ac:dyDescent="0.25">
      <c r="A8" s="211" t="s">
        <v>236</v>
      </c>
      <c r="B8" s="209">
        <v>231889</v>
      </c>
      <c r="C8" s="209">
        <v>234337</v>
      </c>
      <c r="D8" s="209">
        <v>237927</v>
      </c>
      <c r="E8" s="209">
        <v>238354</v>
      </c>
      <c r="F8" s="209">
        <v>234602</v>
      </c>
      <c r="G8" s="209">
        <v>234460</v>
      </c>
      <c r="H8" s="209">
        <v>237700</v>
      </c>
      <c r="I8" s="209">
        <v>252169</v>
      </c>
      <c r="J8" s="197">
        <v>283913</v>
      </c>
    </row>
    <row r="9" spans="1:10" ht="16.5" customHeight="1" x14ac:dyDescent="0.25">
      <c r="A9" s="204" t="s">
        <v>372</v>
      </c>
      <c r="B9" s="205">
        <v>9217</v>
      </c>
      <c r="C9" s="205">
        <v>9205</v>
      </c>
      <c r="D9" s="205">
        <v>9110</v>
      </c>
      <c r="E9" s="205">
        <v>9202</v>
      </c>
      <c r="F9" s="205">
        <v>10668</v>
      </c>
      <c r="G9" s="205">
        <v>9322</v>
      </c>
      <c r="H9" s="205">
        <v>10222</v>
      </c>
      <c r="I9" s="205">
        <v>11303</v>
      </c>
      <c r="J9" s="198">
        <v>11305</v>
      </c>
    </row>
    <row r="10" spans="1:10" ht="16.5" customHeight="1" x14ac:dyDescent="0.25">
      <c r="A10" s="211" t="s">
        <v>238</v>
      </c>
      <c r="B10" s="212">
        <v>427</v>
      </c>
      <c r="C10" s="212">
        <v>477</v>
      </c>
      <c r="D10" s="212">
        <v>520</v>
      </c>
      <c r="E10" s="212">
        <v>475</v>
      </c>
      <c r="F10" s="212">
        <v>537</v>
      </c>
      <c r="G10" s="212">
        <v>478</v>
      </c>
      <c r="H10" s="212">
        <v>484</v>
      </c>
      <c r="I10" s="212">
        <v>539</v>
      </c>
      <c r="J10" s="71">
        <v>564</v>
      </c>
    </row>
    <row r="11" spans="1:10" ht="16.5" customHeight="1" x14ac:dyDescent="0.25">
      <c r="A11" s="211" t="s">
        <v>239</v>
      </c>
      <c r="B11" s="209">
        <v>7888</v>
      </c>
      <c r="C11" s="209">
        <v>7820</v>
      </c>
      <c r="D11" s="209">
        <v>7719</v>
      </c>
      <c r="E11" s="209">
        <v>7726</v>
      </c>
      <c r="F11" s="209">
        <v>7757</v>
      </c>
      <c r="G11" s="209">
        <v>7929</v>
      </c>
      <c r="H11" s="209">
        <v>8479</v>
      </c>
      <c r="I11" s="209">
        <v>8995</v>
      </c>
      <c r="J11" s="197">
        <v>9544</v>
      </c>
    </row>
    <row r="12" spans="1:10" ht="16.5" customHeight="1" x14ac:dyDescent="0.25">
      <c r="A12" s="211" t="s">
        <v>240</v>
      </c>
      <c r="B12" s="212">
        <v>901</v>
      </c>
      <c r="C12" s="212">
        <v>908</v>
      </c>
      <c r="D12" s="212">
        <v>871</v>
      </c>
      <c r="E12" s="209">
        <v>1001</v>
      </c>
      <c r="F12" s="209">
        <v>2374</v>
      </c>
      <c r="G12" s="212">
        <v>915</v>
      </c>
      <c r="H12" s="209">
        <v>1259</v>
      </c>
      <c r="I12" s="209">
        <v>1769</v>
      </c>
      <c r="J12" s="197">
        <v>1197</v>
      </c>
    </row>
    <row r="13" spans="1:10" ht="16.5" customHeight="1" x14ac:dyDescent="0.25">
      <c r="A13" s="213" t="s">
        <v>241</v>
      </c>
      <c r="B13" s="214">
        <v>42705</v>
      </c>
      <c r="C13" s="214">
        <v>44028</v>
      </c>
      <c r="D13" s="214">
        <v>44239</v>
      </c>
      <c r="E13" s="214">
        <v>43465</v>
      </c>
      <c r="F13" s="214">
        <v>46490</v>
      </c>
      <c r="G13" s="214">
        <v>49358</v>
      </c>
      <c r="H13" s="214">
        <v>51215</v>
      </c>
      <c r="I13" s="214">
        <v>54051</v>
      </c>
      <c r="J13" s="215">
        <v>57765</v>
      </c>
    </row>
    <row r="14" spans="1:10" ht="16.5" customHeight="1" x14ac:dyDescent="0.25">
      <c r="A14" s="397" t="s">
        <v>242</v>
      </c>
      <c r="B14" s="398">
        <v>334088</v>
      </c>
      <c r="C14" s="398">
        <v>338080</v>
      </c>
      <c r="D14" s="398">
        <v>341913</v>
      </c>
      <c r="E14" s="398">
        <v>344720</v>
      </c>
      <c r="F14" s="398">
        <v>348730</v>
      </c>
      <c r="G14" s="398">
        <v>352039</v>
      </c>
      <c r="H14" s="398">
        <v>361647</v>
      </c>
      <c r="I14" s="398">
        <v>387388</v>
      </c>
      <c r="J14" s="399">
        <v>430922</v>
      </c>
    </row>
    <row r="15" spans="1:10" ht="16.5" customHeight="1" x14ac:dyDescent="0.25">
      <c r="A15" s="489" t="s">
        <v>108</v>
      </c>
      <c r="B15" s="490"/>
      <c r="C15" s="490"/>
      <c r="D15" s="490"/>
      <c r="E15" s="490"/>
      <c r="F15" s="490"/>
      <c r="G15" s="490"/>
      <c r="H15" s="490"/>
      <c r="I15" s="490"/>
      <c r="J15" s="490"/>
    </row>
  </sheetData>
  <mergeCells count="2">
    <mergeCell ref="A1:J1"/>
    <mergeCell ref="A15:J15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selection activeCell="A2" sqref="A2"/>
    </sheetView>
  </sheetViews>
  <sheetFormatPr defaultRowHeight="15" x14ac:dyDescent="0.25"/>
  <cols>
    <col min="1" max="1" width="41.7109375" customWidth="1"/>
  </cols>
  <sheetData>
    <row r="1" spans="1:10" x14ac:dyDescent="0.25">
      <c r="A1" s="402" t="s">
        <v>374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0" x14ac:dyDescent="0.25">
      <c r="A2" s="184" t="s">
        <v>228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ht="16.5" customHeight="1" thickBot="1" x14ac:dyDescent="0.3">
      <c r="A3" s="438" t="s">
        <v>280</v>
      </c>
      <c r="B3" s="218">
        <v>2010</v>
      </c>
      <c r="C3" s="219">
        <v>2011</v>
      </c>
      <c r="D3" s="219">
        <v>2012</v>
      </c>
      <c r="E3" s="219">
        <v>2013</v>
      </c>
      <c r="F3" s="220">
        <v>2014</v>
      </c>
      <c r="G3" s="220">
        <v>2015</v>
      </c>
      <c r="H3" s="219">
        <v>2016</v>
      </c>
      <c r="I3" s="219">
        <v>2017</v>
      </c>
      <c r="J3" s="218">
        <v>2018</v>
      </c>
    </row>
    <row r="4" spans="1:10" ht="16.5" customHeight="1" x14ac:dyDescent="0.25">
      <c r="A4" s="439" t="s">
        <v>243</v>
      </c>
      <c r="B4" s="221">
        <v>0.84499999999999997</v>
      </c>
      <c r="C4" s="222">
        <v>0.84299999999999997</v>
      </c>
      <c r="D4" s="222">
        <v>0.84399999999999997</v>
      </c>
      <c r="E4" s="222">
        <v>0.84699999999999998</v>
      </c>
      <c r="F4" s="223">
        <v>0.83599999999999997</v>
      </c>
      <c r="G4" s="223">
        <v>0.83299999999999996</v>
      </c>
      <c r="H4" s="222">
        <v>0.83</v>
      </c>
      <c r="I4" s="222">
        <v>0.83099999999999996</v>
      </c>
      <c r="J4" s="221">
        <v>0.84</v>
      </c>
    </row>
    <row r="5" spans="1:10" ht="16.5" customHeight="1" x14ac:dyDescent="0.25">
      <c r="A5" s="206" t="s">
        <v>233</v>
      </c>
      <c r="B5" s="224">
        <v>0.15</v>
      </c>
      <c r="C5" s="224">
        <v>0.14899999999999999</v>
      </c>
      <c r="D5" s="224">
        <v>0.14799999999999999</v>
      </c>
      <c r="E5" s="224">
        <v>0.156</v>
      </c>
      <c r="F5" s="225">
        <v>0.16300000000000001</v>
      </c>
      <c r="G5" s="225">
        <v>0.16700000000000001</v>
      </c>
      <c r="H5" s="224">
        <v>0.17299999999999999</v>
      </c>
      <c r="I5" s="224">
        <v>0.18</v>
      </c>
      <c r="J5" s="226">
        <v>0.18099999999999999</v>
      </c>
    </row>
    <row r="6" spans="1:10" ht="16.5" customHeight="1" x14ac:dyDescent="0.25">
      <c r="A6" s="208" t="s">
        <v>234</v>
      </c>
      <c r="B6" s="227">
        <v>0.13500000000000001</v>
      </c>
      <c r="C6" s="228">
        <v>0.13200000000000001</v>
      </c>
      <c r="D6" s="228">
        <v>0.13100000000000001</v>
      </c>
      <c r="E6" s="228">
        <v>0.13800000000000001</v>
      </c>
      <c r="F6" s="230">
        <v>0.14499999999999999</v>
      </c>
      <c r="G6" s="230">
        <v>0.14899999999999999</v>
      </c>
      <c r="H6" s="228">
        <v>0.155</v>
      </c>
      <c r="I6" s="228">
        <v>0.16</v>
      </c>
      <c r="J6" s="227">
        <v>0.161</v>
      </c>
    </row>
    <row r="7" spans="1:10" ht="16.5" customHeight="1" x14ac:dyDescent="0.25">
      <c r="A7" s="210" t="s">
        <v>235</v>
      </c>
      <c r="B7" s="227">
        <v>1.4999999999999999E-2</v>
      </c>
      <c r="C7" s="228">
        <v>1.7999999999999999E-2</v>
      </c>
      <c r="D7" s="228">
        <v>1.7999999999999999E-2</v>
      </c>
      <c r="E7" s="228">
        <v>1.7999999999999999E-2</v>
      </c>
      <c r="F7" s="230">
        <v>1.7999999999999999E-2</v>
      </c>
      <c r="G7" s="230">
        <v>1.7999999999999999E-2</v>
      </c>
      <c r="H7" s="228">
        <v>1.7999999999999999E-2</v>
      </c>
      <c r="I7" s="228">
        <v>0.02</v>
      </c>
      <c r="J7" s="227">
        <v>0.02</v>
      </c>
    </row>
    <row r="8" spans="1:10" ht="16.5" customHeight="1" x14ac:dyDescent="0.25">
      <c r="A8" s="211" t="s">
        <v>236</v>
      </c>
      <c r="B8" s="227">
        <v>0.69399999999999995</v>
      </c>
      <c r="C8" s="228">
        <v>0.69299999999999995</v>
      </c>
      <c r="D8" s="228">
        <v>0.69599999999999995</v>
      </c>
      <c r="E8" s="228">
        <v>0.69099999999999995</v>
      </c>
      <c r="F8" s="230">
        <v>0.67300000000000004</v>
      </c>
      <c r="G8" s="230">
        <v>0.66600000000000004</v>
      </c>
      <c r="H8" s="228">
        <v>0.65700000000000003</v>
      </c>
      <c r="I8" s="228">
        <v>0.65100000000000002</v>
      </c>
      <c r="J8" s="227">
        <v>0.65900000000000003</v>
      </c>
    </row>
    <row r="9" spans="1:10" ht="16.5" customHeight="1" x14ac:dyDescent="0.25">
      <c r="A9" s="440" t="s">
        <v>237</v>
      </c>
      <c r="B9" s="231">
        <v>2.8000000000000001E-2</v>
      </c>
      <c r="C9" s="232">
        <v>2.7E-2</v>
      </c>
      <c r="D9" s="232">
        <v>2.7E-2</v>
      </c>
      <c r="E9" s="232">
        <v>2.7E-2</v>
      </c>
      <c r="F9" s="233">
        <v>3.1E-2</v>
      </c>
      <c r="G9" s="233">
        <v>2.5999999999999999E-2</v>
      </c>
      <c r="H9" s="232">
        <v>2.8000000000000001E-2</v>
      </c>
      <c r="I9" s="232">
        <v>2.9000000000000001E-2</v>
      </c>
      <c r="J9" s="231">
        <v>2.5999999999999999E-2</v>
      </c>
    </row>
    <row r="10" spans="1:10" ht="16.5" customHeight="1" x14ac:dyDescent="0.25">
      <c r="A10" s="211" t="s">
        <v>238</v>
      </c>
      <c r="B10" s="227">
        <v>1E-3</v>
      </c>
      <c r="C10" s="228">
        <v>1E-3</v>
      </c>
      <c r="D10" s="228">
        <v>2E-3</v>
      </c>
      <c r="E10" s="228">
        <v>1E-3</v>
      </c>
      <c r="F10" s="230">
        <v>2E-3</v>
      </c>
      <c r="G10" s="230">
        <v>1E-3</v>
      </c>
      <c r="H10" s="228">
        <v>1E-3</v>
      </c>
      <c r="I10" s="228">
        <v>1E-3</v>
      </c>
      <c r="J10" s="227">
        <v>1E-3</v>
      </c>
    </row>
    <row r="11" spans="1:10" ht="16.5" customHeight="1" x14ac:dyDescent="0.25">
      <c r="A11" s="211" t="s">
        <v>239</v>
      </c>
      <c r="B11" s="227">
        <v>2.4E-2</v>
      </c>
      <c r="C11" s="228">
        <v>2.3E-2</v>
      </c>
      <c r="D11" s="228">
        <v>2.3E-2</v>
      </c>
      <c r="E11" s="228">
        <v>2.1999999999999999E-2</v>
      </c>
      <c r="F11" s="230">
        <v>2.1999999999999999E-2</v>
      </c>
      <c r="G11" s="230">
        <v>2.3E-2</v>
      </c>
      <c r="H11" s="228">
        <v>2.3E-2</v>
      </c>
      <c r="I11" s="228">
        <v>2.3E-2</v>
      </c>
      <c r="J11" s="227">
        <v>2.1999999999999999E-2</v>
      </c>
    </row>
    <row r="12" spans="1:10" ht="16.5" customHeight="1" x14ac:dyDescent="0.25">
      <c r="A12" s="211" t="s">
        <v>240</v>
      </c>
      <c r="B12" s="227">
        <v>3.0000000000000001E-3</v>
      </c>
      <c r="C12" s="228">
        <v>3.0000000000000001E-3</v>
      </c>
      <c r="D12" s="228">
        <v>3.0000000000000001E-3</v>
      </c>
      <c r="E12" s="228">
        <v>3.0000000000000001E-3</v>
      </c>
      <c r="F12" s="230">
        <v>7.0000000000000001E-3</v>
      </c>
      <c r="G12" s="230">
        <v>3.0000000000000001E-3</v>
      </c>
      <c r="H12" s="228">
        <v>3.0000000000000001E-3</v>
      </c>
      <c r="I12" s="228">
        <v>5.0000000000000001E-3</v>
      </c>
      <c r="J12" s="227">
        <v>3.0000000000000001E-3</v>
      </c>
    </row>
    <row r="13" spans="1:10" ht="16.5" customHeight="1" x14ac:dyDescent="0.25">
      <c r="A13" s="440" t="s">
        <v>241</v>
      </c>
      <c r="B13" s="234">
        <v>0.128</v>
      </c>
      <c r="C13" s="235">
        <v>0.13</v>
      </c>
      <c r="D13" s="235">
        <v>0.129</v>
      </c>
      <c r="E13" s="235">
        <v>0.126</v>
      </c>
      <c r="F13" s="236">
        <v>0.13300000000000001</v>
      </c>
      <c r="G13" s="236">
        <v>0.14000000000000001</v>
      </c>
      <c r="H13" s="235">
        <v>0.14199999999999999</v>
      </c>
      <c r="I13" s="235">
        <v>0.14000000000000001</v>
      </c>
      <c r="J13" s="237">
        <v>0.13400000000000001</v>
      </c>
    </row>
    <row r="14" spans="1:10" ht="16.5" customHeight="1" x14ac:dyDescent="0.25">
      <c r="A14" s="441" t="s">
        <v>242</v>
      </c>
      <c r="B14" s="238">
        <v>1</v>
      </c>
      <c r="C14" s="239">
        <v>1</v>
      </c>
      <c r="D14" s="239">
        <v>1</v>
      </c>
      <c r="E14" s="239">
        <v>1</v>
      </c>
      <c r="F14" s="240">
        <v>1</v>
      </c>
      <c r="G14" s="241">
        <v>1</v>
      </c>
      <c r="H14" s="239">
        <v>1</v>
      </c>
      <c r="I14" s="239">
        <v>1</v>
      </c>
      <c r="J14" s="238">
        <v>1</v>
      </c>
    </row>
    <row r="15" spans="1:10" x14ac:dyDescent="0.25">
      <c r="A15" s="489" t="s">
        <v>108</v>
      </c>
      <c r="B15" s="490"/>
      <c r="C15" s="490"/>
      <c r="D15" s="490"/>
      <c r="E15" s="490"/>
      <c r="F15" s="490"/>
      <c r="G15" s="490"/>
      <c r="H15" s="490"/>
      <c r="I15" s="490"/>
      <c r="J15" s="490"/>
    </row>
  </sheetData>
  <mergeCells count="1">
    <mergeCell ref="A15:J15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workbookViewId="0">
      <selection activeCell="A2" sqref="A2"/>
    </sheetView>
  </sheetViews>
  <sheetFormatPr defaultRowHeight="15" x14ac:dyDescent="0.25"/>
  <cols>
    <col min="1" max="1" width="39" customWidth="1"/>
  </cols>
  <sheetData>
    <row r="1" spans="1:19" x14ac:dyDescent="0.25">
      <c r="A1" s="493" t="s">
        <v>348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9" x14ac:dyDescent="0.25">
      <c r="A2" s="184" t="s">
        <v>228</v>
      </c>
    </row>
    <row r="3" spans="1:19" ht="15.75" thickBot="1" x14ac:dyDescent="0.3">
      <c r="A3" s="66" t="s">
        <v>244</v>
      </c>
      <c r="B3" s="67">
        <v>2010</v>
      </c>
      <c r="C3" s="73">
        <v>2011</v>
      </c>
      <c r="D3" s="67">
        <v>2012</v>
      </c>
      <c r="E3" s="67">
        <v>2013</v>
      </c>
      <c r="F3" s="242">
        <v>2014</v>
      </c>
      <c r="G3" s="67">
        <v>2015</v>
      </c>
      <c r="H3" s="67">
        <v>2016</v>
      </c>
      <c r="I3" s="69">
        <v>2017</v>
      </c>
      <c r="J3" s="68">
        <v>2018</v>
      </c>
    </row>
    <row r="4" spans="1:19" ht="14.25" customHeight="1" x14ac:dyDescent="0.25">
      <c r="A4" s="243" t="s">
        <v>55</v>
      </c>
      <c r="B4" s="244">
        <v>133211</v>
      </c>
      <c r="C4" s="245">
        <v>133567</v>
      </c>
      <c r="D4" s="244">
        <v>134498</v>
      </c>
      <c r="E4" s="245">
        <v>136679</v>
      </c>
      <c r="F4" s="246">
        <v>136872.05240099999</v>
      </c>
      <c r="G4" s="245">
        <v>137195.41533300001</v>
      </c>
      <c r="H4" s="244">
        <v>138934.79299300001</v>
      </c>
      <c r="I4" s="246">
        <f>I5+I6</f>
        <v>149191.26989999998</v>
      </c>
      <c r="J4" s="247">
        <f>J5+J6</f>
        <v>172646.4841</v>
      </c>
    </row>
    <row r="5" spans="1:19" ht="14.25" customHeight="1" x14ac:dyDescent="0.25">
      <c r="A5" s="248" t="s">
        <v>98</v>
      </c>
      <c r="B5" s="249">
        <v>114664</v>
      </c>
      <c r="C5" s="250">
        <v>117190</v>
      </c>
      <c r="D5" s="249">
        <v>116896</v>
      </c>
      <c r="E5" s="250">
        <v>119020</v>
      </c>
      <c r="F5" s="249">
        <v>118723.29580000001</v>
      </c>
      <c r="G5" s="250">
        <v>122519.6213</v>
      </c>
      <c r="H5" s="249">
        <v>122601.6851</v>
      </c>
      <c r="I5" s="249">
        <v>132506.95989999999</v>
      </c>
      <c r="J5" s="251">
        <v>153887.7041</v>
      </c>
    </row>
    <row r="6" spans="1:19" ht="14.25" customHeight="1" x14ac:dyDescent="0.25">
      <c r="A6" s="248" t="s">
        <v>245</v>
      </c>
      <c r="B6" s="249">
        <v>18547</v>
      </c>
      <c r="C6" s="250">
        <v>16377</v>
      </c>
      <c r="D6" s="249">
        <v>17602</v>
      </c>
      <c r="E6" s="250">
        <v>17659</v>
      </c>
      <c r="F6" s="249">
        <v>18148.756601000001</v>
      </c>
      <c r="G6" s="250">
        <v>14675.794033</v>
      </c>
      <c r="H6" s="249">
        <v>16333.107893</v>
      </c>
      <c r="I6" s="249">
        <v>16684.310000000001</v>
      </c>
      <c r="J6" s="153">
        <v>18758.78</v>
      </c>
    </row>
    <row r="7" spans="1:19" ht="14.25" customHeight="1" x14ac:dyDescent="0.25">
      <c r="A7" s="243" t="s">
        <v>59</v>
      </c>
      <c r="B7" s="244">
        <v>20756</v>
      </c>
      <c r="C7" s="245">
        <v>20944</v>
      </c>
      <c r="D7" s="244">
        <v>21037</v>
      </c>
      <c r="E7" s="245">
        <v>21895</v>
      </c>
      <c r="F7" s="244">
        <v>22573.848160000001</v>
      </c>
      <c r="G7" s="245">
        <v>24426.110210000003</v>
      </c>
      <c r="H7" s="244">
        <v>26014.267921999999</v>
      </c>
      <c r="I7" s="244">
        <f>I8+I9+I10</f>
        <v>28430.670416999998</v>
      </c>
      <c r="J7" s="247">
        <f>J8+J9+J10</f>
        <v>32314.442920000001</v>
      </c>
    </row>
    <row r="8" spans="1:19" ht="14.25" customHeight="1" x14ac:dyDescent="0.25">
      <c r="A8" s="248" t="s">
        <v>100</v>
      </c>
      <c r="B8" s="249">
        <v>11521</v>
      </c>
      <c r="C8" s="250">
        <v>11662</v>
      </c>
      <c r="D8" s="249">
        <v>11569</v>
      </c>
      <c r="E8" s="250">
        <v>11928</v>
      </c>
      <c r="F8" s="249">
        <v>11889.8655</v>
      </c>
      <c r="G8" s="250">
        <v>12896.457770000001</v>
      </c>
      <c r="H8" s="249">
        <v>13773.41972</v>
      </c>
      <c r="I8" s="249">
        <v>15043.36328</v>
      </c>
      <c r="J8" s="251">
        <v>16678.245480000001</v>
      </c>
    </row>
    <row r="9" spans="1:19" ht="24" customHeight="1" x14ac:dyDescent="0.25">
      <c r="A9" s="252" t="s">
        <v>246</v>
      </c>
      <c r="B9" s="249">
        <v>8005</v>
      </c>
      <c r="C9" s="250">
        <v>8183</v>
      </c>
      <c r="D9" s="249">
        <v>8294</v>
      </c>
      <c r="E9" s="250">
        <v>8883</v>
      </c>
      <c r="F9" s="249">
        <v>9695.2119060000005</v>
      </c>
      <c r="G9" s="250">
        <v>10606</v>
      </c>
      <c r="H9" s="249">
        <v>11648</v>
      </c>
      <c r="I9" s="249">
        <v>13377</v>
      </c>
      <c r="J9" s="251">
        <v>15628</v>
      </c>
    </row>
    <row r="10" spans="1:19" ht="14.25" customHeight="1" x14ac:dyDescent="0.25">
      <c r="A10" s="248" t="s">
        <v>247</v>
      </c>
      <c r="B10" s="249">
        <v>1230</v>
      </c>
      <c r="C10" s="250">
        <v>1100</v>
      </c>
      <c r="D10" s="249">
        <v>1174</v>
      </c>
      <c r="E10" s="250">
        <v>1084</v>
      </c>
      <c r="F10" s="249">
        <v>988.77075400000001</v>
      </c>
      <c r="G10" s="250">
        <v>923.65243999999996</v>
      </c>
      <c r="H10" s="249">
        <v>592.84820200000001</v>
      </c>
      <c r="I10" s="249">
        <v>10.307137000000001</v>
      </c>
      <c r="J10" s="251">
        <v>8.1974400000000003</v>
      </c>
      <c r="S10" s="199"/>
    </row>
    <row r="11" spans="1:19" ht="14.25" customHeight="1" x14ac:dyDescent="0.25">
      <c r="A11" s="243" t="s">
        <v>62</v>
      </c>
      <c r="B11" s="244">
        <v>66878</v>
      </c>
      <c r="C11" s="245">
        <v>69798</v>
      </c>
      <c r="D11" s="244">
        <v>68801</v>
      </c>
      <c r="E11" s="245">
        <v>71780</v>
      </c>
      <c r="F11" s="244">
        <v>71987.942351000005</v>
      </c>
      <c r="G11" s="245">
        <v>72855.706118200003</v>
      </c>
      <c r="H11" s="244">
        <f>H12+H13+H14+H15+H16</f>
        <v>74341.889727779868</v>
      </c>
      <c r="I11" s="244">
        <f>I12+I13+I14+I15+I16</f>
        <v>78512.769518000016</v>
      </c>
      <c r="J11" s="247">
        <f>J12+J13+J14+J15+J16</f>
        <v>86621.867990999992</v>
      </c>
      <c r="S11" s="199"/>
    </row>
    <row r="12" spans="1:19" ht="14.25" customHeight="1" x14ac:dyDescent="0.25">
      <c r="A12" s="248" t="s">
        <v>125</v>
      </c>
      <c r="B12" s="249">
        <v>37679</v>
      </c>
      <c r="C12" s="250">
        <v>37915</v>
      </c>
      <c r="D12" s="249">
        <v>37764</v>
      </c>
      <c r="E12" s="250">
        <v>39236</v>
      </c>
      <c r="F12" s="249">
        <v>38480.513579999999</v>
      </c>
      <c r="G12" s="250">
        <v>40159.343119999998</v>
      </c>
      <c r="H12" s="249">
        <v>41152.773264779797</v>
      </c>
      <c r="I12" s="249">
        <v>42951.942190000002</v>
      </c>
      <c r="J12" s="251">
        <v>48157.56235</v>
      </c>
      <c r="L12" s="199"/>
      <c r="M12" s="199"/>
      <c r="N12" s="199"/>
      <c r="O12" s="199"/>
      <c r="P12" s="199"/>
      <c r="Q12" s="199"/>
      <c r="R12" s="199"/>
      <c r="S12" s="199"/>
    </row>
    <row r="13" spans="1:19" ht="14.25" customHeight="1" x14ac:dyDescent="0.25">
      <c r="A13" s="248" t="s">
        <v>126</v>
      </c>
      <c r="B13" s="249">
        <v>16674</v>
      </c>
      <c r="C13" s="250">
        <v>17169</v>
      </c>
      <c r="D13" s="249">
        <v>16143</v>
      </c>
      <c r="E13" s="250">
        <v>16704</v>
      </c>
      <c r="F13" s="249">
        <v>17447.495200000001</v>
      </c>
      <c r="G13" s="250">
        <v>17494.614669999999</v>
      </c>
      <c r="H13" s="249">
        <v>18030.153404000008</v>
      </c>
      <c r="I13" s="249">
        <v>19546.38236</v>
      </c>
      <c r="J13" s="251">
        <v>20740.002059999999</v>
      </c>
      <c r="L13" s="199"/>
      <c r="M13" s="199"/>
      <c r="N13" s="199"/>
      <c r="O13" s="199"/>
      <c r="P13" s="199"/>
      <c r="Q13" s="199"/>
      <c r="R13" s="199"/>
      <c r="S13" s="199"/>
    </row>
    <row r="14" spans="1:19" ht="14.25" customHeight="1" x14ac:dyDescent="0.25">
      <c r="A14" s="248" t="s">
        <v>127</v>
      </c>
      <c r="B14" s="249">
        <v>2959</v>
      </c>
      <c r="C14" s="250">
        <v>3164</v>
      </c>
      <c r="D14" s="249">
        <v>3162</v>
      </c>
      <c r="E14" s="250">
        <v>3425</v>
      </c>
      <c r="F14" s="249">
        <v>4161.6016369999998</v>
      </c>
      <c r="G14" s="250">
        <v>3857.9566512000001</v>
      </c>
      <c r="H14" s="249">
        <v>3591.0078070000141</v>
      </c>
      <c r="I14" s="249">
        <v>5033.2942569999996</v>
      </c>
      <c r="J14" s="251">
        <v>5750.6353639999998</v>
      </c>
      <c r="L14" s="199"/>
      <c r="M14" s="199"/>
      <c r="N14" s="199"/>
      <c r="O14" s="199"/>
      <c r="P14" s="199"/>
      <c r="Q14" s="199"/>
      <c r="R14" s="199"/>
      <c r="S14" s="199"/>
    </row>
    <row r="15" spans="1:19" ht="14.25" customHeight="1" x14ac:dyDescent="0.25">
      <c r="A15" s="248" t="s">
        <v>128</v>
      </c>
      <c r="B15" s="249">
        <v>7578</v>
      </c>
      <c r="C15" s="250">
        <v>9437</v>
      </c>
      <c r="D15" s="249">
        <v>9652</v>
      </c>
      <c r="E15" s="250">
        <v>10281</v>
      </c>
      <c r="F15" s="249">
        <v>10406.61637</v>
      </c>
      <c r="G15" s="250">
        <v>9813.3137069999993</v>
      </c>
      <c r="H15" s="249">
        <v>9784.2361580000397</v>
      </c>
      <c r="I15" s="249">
        <v>9058.6976080000004</v>
      </c>
      <c r="J15" s="251">
        <v>10008.35773</v>
      </c>
      <c r="L15" s="199"/>
      <c r="M15" s="199"/>
      <c r="N15" s="199"/>
      <c r="O15" s="199"/>
      <c r="P15" s="199"/>
      <c r="Q15" s="199"/>
      <c r="R15" s="199"/>
      <c r="S15" s="199"/>
    </row>
    <row r="16" spans="1:19" ht="14.25" customHeight="1" x14ac:dyDescent="0.25">
      <c r="A16" s="248" t="s">
        <v>129</v>
      </c>
      <c r="B16" s="249">
        <v>1456</v>
      </c>
      <c r="C16" s="250">
        <v>1388</v>
      </c>
      <c r="D16" s="249">
        <v>1397</v>
      </c>
      <c r="E16" s="250">
        <v>1427</v>
      </c>
      <c r="F16" s="249">
        <v>1491.7155640000001</v>
      </c>
      <c r="G16" s="250">
        <v>1530.4779699999999</v>
      </c>
      <c r="H16" s="249">
        <v>1783.719094000001</v>
      </c>
      <c r="I16" s="249">
        <v>1922.4531030000001</v>
      </c>
      <c r="J16" s="251">
        <v>1965.310487</v>
      </c>
      <c r="L16" s="199"/>
      <c r="M16" s="199"/>
      <c r="N16" s="199"/>
      <c r="O16" s="199"/>
      <c r="P16" s="199"/>
      <c r="Q16" s="199"/>
      <c r="R16" s="199"/>
      <c r="S16" s="199"/>
    </row>
    <row r="17" spans="1:19" ht="14.25" customHeight="1" x14ac:dyDescent="0.25">
      <c r="A17" s="243" t="s">
        <v>68</v>
      </c>
      <c r="B17" s="244">
        <v>11115.829178</v>
      </c>
      <c r="C17" s="245">
        <v>11018.663252999999</v>
      </c>
      <c r="D17" s="244">
        <v>11381.094195</v>
      </c>
      <c r="E17" s="245">
        <v>11050.943784999999</v>
      </c>
      <c r="F17" s="244">
        <v>11240.274626999999</v>
      </c>
      <c r="G17" s="245">
        <v>11960.302286999999</v>
      </c>
      <c r="H17" s="244">
        <v>12988.934165999999</v>
      </c>
      <c r="I17" s="244">
        <f>I18+I19</f>
        <v>15295.078168</v>
      </c>
      <c r="J17" s="247">
        <f>J18+J19</f>
        <v>16887.67786</v>
      </c>
      <c r="L17" s="199"/>
      <c r="M17" s="199"/>
      <c r="N17" s="199"/>
      <c r="O17" s="199"/>
      <c r="P17" s="199"/>
      <c r="Q17" s="199"/>
      <c r="R17" s="199"/>
      <c r="S17" s="199"/>
    </row>
    <row r="18" spans="1:19" ht="14.25" customHeight="1" x14ac:dyDescent="0.25">
      <c r="A18" s="248" t="s">
        <v>130</v>
      </c>
      <c r="B18" s="249">
        <v>6669.5702179999998</v>
      </c>
      <c r="C18" s="250">
        <v>6789.3642810000001</v>
      </c>
      <c r="D18" s="249">
        <v>6738.4408370000001</v>
      </c>
      <c r="E18" s="250">
        <v>6437.9017629999998</v>
      </c>
      <c r="F18" s="249">
        <v>6557.9489739999999</v>
      </c>
      <c r="G18" s="250">
        <v>7093.1183039999996</v>
      </c>
      <c r="H18" s="249">
        <v>7659.5867669999998</v>
      </c>
      <c r="I18" s="249">
        <v>8351.7405729999991</v>
      </c>
      <c r="J18" s="251">
        <v>9126.8865850000002</v>
      </c>
      <c r="L18" s="199"/>
      <c r="M18" s="199"/>
      <c r="N18" s="199"/>
      <c r="O18" s="199"/>
      <c r="P18" s="199"/>
      <c r="Q18" s="199"/>
      <c r="R18" s="199"/>
      <c r="S18" s="199"/>
    </row>
    <row r="19" spans="1:19" ht="14.25" customHeight="1" x14ac:dyDescent="0.25">
      <c r="A19" s="248" t="s">
        <v>131</v>
      </c>
      <c r="B19" s="249">
        <v>4446.2589600000001</v>
      </c>
      <c r="C19" s="250">
        <v>4229.2989719999996</v>
      </c>
      <c r="D19" s="249">
        <v>4642.6533579999996</v>
      </c>
      <c r="E19" s="250">
        <v>4613.0420219999996</v>
      </c>
      <c r="F19" s="249">
        <v>4682.3256529999999</v>
      </c>
      <c r="G19" s="250">
        <v>4867.1839829999999</v>
      </c>
      <c r="H19" s="249">
        <v>5329.3473990000002</v>
      </c>
      <c r="I19" s="249">
        <v>6943.337595</v>
      </c>
      <c r="J19" s="251">
        <v>7760.7912749999996</v>
      </c>
      <c r="L19" s="199"/>
      <c r="M19" s="199"/>
      <c r="N19" s="199"/>
      <c r="O19" s="199"/>
      <c r="P19" s="199"/>
      <c r="Q19" s="199"/>
      <c r="R19" s="199"/>
      <c r="S19" s="199"/>
    </row>
    <row r="20" spans="1:19" ht="14.25" customHeight="1" x14ac:dyDescent="0.25">
      <c r="A20" s="243" t="s">
        <v>132</v>
      </c>
      <c r="B20" s="244">
        <v>60737.837755</v>
      </c>
      <c r="C20" s="245">
        <v>62654.372232000002</v>
      </c>
      <c r="D20" s="244">
        <v>63683.960911000002</v>
      </c>
      <c r="E20" s="245">
        <v>59652.868725</v>
      </c>
      <c r="F20" s="244">
        <v>55540.638307000001</v>
      </c>
      <c r="G20" s="245">
        <v>56592.372049999998</v>
      </c>
      <c r="H20" s="244">
        <v>58178.856542999994</v>
      </c>
      <c r="I20" s="244">
        <f>I21+I22+I23</f>
        <v>60406.154137999998</v>
      </c>
      <c r="J20" s="247">
        <f>J21+J22</f>
        <v>64095.041484999994</v>
      </c>
    </row>
    <row r="21" spans="1:19" ht="14.25" customHeight="1" x14ac:dyDescent="0.25">
      <c r="A21" s="248" t="s">
        <v>133</v>
      </c>
      <c r="B21" s="249">
        <v>51469.463199999998</v>
      </c>
      <c r="C21" s="250">
        <v>54192.693599999999</v>
      </c>
      <c r="D21" s="249">
        <v>55468.140290000003</v>
      </c>
      <c r="E21" s="250">
        <v>50257.639309999999</v>
      </c>
      <c r="F21" s="249">
        <v>47158.892460000003</v>
      </c>
      <c r="G21" s="250">
        <v>48684.133739999997</v>
      </c>
      <c r="H21" s="249">
        <v>49725.155209999997</v>
      </c>
      <c r="I21" s="249">
        <v>52206.648789999999</v>
      </c>
      <c r="J21" s="251">
        <v>55550.522729999997</v>
      </c>
    </row>
    <row r="22" spans="1:19" ht="14.25" customHeight="1" x14ac:dyDescent="0.25">
      <c r="A22" s="248" t="s">
        <v>287</v>
      </c>
      <c r="B22" s="249">
        <v>7340.76775</v>
      </c>
      <c r="C22" s="250">
        <v>6494.3052589999998</v>
      </c>
      <c r="D22" s="249">
        <v>6312.3180309999998</v>
      </c>
      <c r="E22" s="250">
        <v>7518.0995519999997</v>
      </c>
      <c r="F22" s="249">
        <v>6492.6990379999997</v>
      </c>
      <c r="G22" s="250">
        <v>5883.3911179999996</v>
      </c>
      <c r="H22" s="249">
        <v>6631.7959609999998</v>
      </c>
      <c r="I22" s="249">
        <v>6433.9428889999999</v>
      </c>
      <c r="J22" s="251">
        <v>8544.5187549999991</v>
      </c>
    </row>
    <row r="23" spans="1:19" ht="14.25" customHeight="1" x14ac:dyDescent="0.25">
      <c r="A23" s="248" t="s">
        <v>248</v>
      </c>
      <c r="B23" s="249">
        <v>1927.6068049999999</v>
      </c>
      <c r="C23" s="250">
        <v>1967.3733729999999</v>
      </c>
      <c r="D23" s="249">
        <v>1903.5025900000001</v>
      </c>
      <c r="E23" s="250">
        <v>1877.1298629999999</v>
      </c>
      <c r="F23" s="249">
        <v>1889.0468089999999</v>
      </c>
      <c r="G23" s="250">
        <v>2024.8471919999999</v>
      </c>
      <c r="H23" s="249">
        <v>1821.9053719999999</v>
      </c>
      <c r="I23" s="249">
        <v>1765.562459</v>
      </c>
      <c r="J23" s="251">
        <v>0</v>
      </c>
    </row>
    <row r="24" spans="1:19" ht="14.25" customHeight="1" x14ac:dyDescent="0.25">
      <c r="A24" s="243" t="s">
        <v>75</v>
      </c>
      <c r="B24" s="244">
        <v>890.57484769999996</v>
      </c>
      <c r="C24" s="245">
        <v>787.73207409999998</v>
      </c>
      <c r="D24" s="244">
        <v>736.5802314</v>
      </c>
      <c r="E24" s="245">
        <v>778.03508839999995</v>
      </c>
      <c r="F24" s="244">
        <v>759.17205360000003</v>
      </c>
      <c r="G24" s="245">
        <v>773.74098170000002</v>
      </c>
      <c r="H24" s="244">
        <v>831.08764489999999</v>
      </c>
      <c r="I24" s="244">
        <v>1355.3922689999999</v>
      </c>
      <c r="J24" s="247">
        <v>1942.9026839999999</v>
      </c>
    </row>
    <row r="25" spans="1:19" ht="14.25" customHeight="1" x14ac:dyDescent="0.25">
      <c r="A25" s="243" t="s">
        <v>32</v>
      </c>
      <c r="B25" s="244">
        <v>10793.711186</v>
      </c>
      <c r="C25" s="245">
        <v>11018.799754</v>
      </c>
      <c r="D25" s="244">
        <v>10539.474507999999</v>
      </c>
      <c r="E25" s="245">
        <v>11291.874351</v>
      </c>
      <c r="F25" s="244">
        <v>11311.317150999999</v>
      </c>
      <c r="G25" s="245">
        <v>10845.175649000001</v>
      </c>
      <c r="H25" s="244">
        <v>11066.501775000001</v>
      </c>
      <c r="I25" s="244">
        <f>I26+I27</f>
        <v>10572.460349000001</v>
      </c>
      <c r="J25" s="247">
        <f>J26+J27</f>
        <v>12345.625076150001</v>
      </c>
    </row>
    <row r="26" spans="1:19" ht="14.25" customHeight="1" x14ac:dyDescent="0.25">
      <c r="A26" s="248" t="s">
        <v>249</v>
      </c>
      <c r="B26" s="249">
        <v>4045.5831859999998</v>
      </c>
      <c r="C26" s="250">
        <v>4075.4827540000001</v>
      </c>
      <c r="D26" s="249">
        <v>3767.3555080000001</v>
      </c>
      <c r="E26" s="250">
        <v>4192.1233510000002</v>
      </c>
      <c r="F26" s="249">
        <v>4263.2261509999998</v>
      </c>
      <c r="G26" s="250">
        <v>4354.953649</v>
      </c>
      <c r="H26" s="249">
        <v>4580.6617749999996</v>
      </c>
      <c r="I26" s="249">
        <v>4201.831349</v>
      </c>
      <c r="J26" s="153">
        <v>5561.8800761500006</v>
      </c>
    </row>
    <row r="27" spans="1:19" ht="14.25" customHeight="1" x14ac:dyDescent="0.25">
      <c r="A27" s="248" t="s">
        <v>250</v>
      </c>
      <c r="B27" s="249">
        <v>6748.1279999999997</v>
      </c>
      <c r="C27" s="250">
        <v>6943.317</v>
      </c>
      <c r="D27" s="249">
        <v>6772.1189999999997</v>
      </c>
      <c r="E27" s="250">
        <v>7099.7510000000002</v>
      </c>
      <c r="F27" s="249">
        <v>7048.0910000000003</v>
      </c>
      <c r="G27" s="250">
        <v>6490.2219999999998</v>
      </c>
      <c r="H27" s="249">
        <v>6485.84</v>
      </c>
      <c r="I27" s="249">
        <v>6370.6289999999999</v>
      </c>
      <c r="J27" s="251">
        <v>6783.7449999999999</v>
      </c>
    </row>
    <row r="28" spans="1:19" ht="14.25" customHeight="1" x14ac:dyDescent="0.25">
      <c r="A28" s="243" t="s">
        <v>78</v>
      </c>
      <c r="B28" s="244">
        <v>20167.350999999999</v>
      </c>
      <c r="C28" s="245">
        <v>19912.805419999997</v>
      </c>
      <c r="D28" s="244">
        <v>20038.86796</v>
      </c>
      <c r="E28" s="245">
        <v>21485.494279999999</v>
      </c>
      <c r="F28" s="244">
        <v>23970.055659999998</v>
      </c>
      <c r="G28" s="245">
        <v>23524.916000000001</v>
      </c>
      <c r="H28" s="244">
        <v>25586.91287</v>
      </c>
      <c r="I28" s="244">
        <f>I29+I30</f>
        <v>28690.836040000002</v>
      </c>
      <c r="J28" s="247">
        <v>29080.136910000001</v>
      </c>
    </row>
    <row r="29" spans="1:19" ht="14.25" customHeight="1" x14ac:dyDescent="0.25">
      <c r="A29" s="248" t="s">
        <v>104</v>
      </c>
      <c r="B29" s="249">
        <v>13788</v>
      </c>
      <c r="C29" s="250">
        <v>13362.048419999999</v>
      </c>
      <c r="D29" s="249">
        <v>13619.668960000001</v>
      </c>
      <c r="E29" s="250">
        <v>14592.64128</v>
      </c>
      <c r="F29" s="249">
        <v>15206.76966</v>
      </c>
      <c r="G29" s="250">
        <v>15991</v>
      </c>
      <c r="H29" s="249">
        <v>17392.918870000001</v>
      </c>
      <c r="I29" s="249">
        <v>18854.758040000001</v>
      </c>
      <c r="J29" s="251">
        <v>19706.136910000001</v>
      </c>
    </row>
    <row r="30" spans="1:19" ht="14.25" customHeight="1" x14ac:dyDescent="0.25">
      <c r="A30" s="248" t="s">
        <v>105</v>
      </c>
      <c r="B30" s="249">
        <v>6379.3509999999997</v>
      </c>
      <c r="C30" s="250">
        <v>6550.7569999999996</v>
      </c>
      <c r="D30" s="249">
        <v>6419.1989999999996</v>
      </c>
      <c r="E30" s="250">
        <v>6892.8530000000001</v>
      </c>
      <c r="F30" s="249">
        <v>8763.2860000000001</v>
      </c>
      <c r="G30" s="250">
        <v>7533.9160000000002</v>
      </c>
      <c r="H30" s="249">
        <v>8193.9940000000006</v>
      </c>
      <c r="I30" s="249">
        <v>9836.0779999999995</v>
      </c>
      <c r="J30" s="251">
        <v>9374</v>
      </c>
    </row>
    <row r="31" spans="1:19" ht="14.25" customHeight="1" x14ac:dyDescent="0.25">
      <c r="A31" s="243" t="s">
        <v>81</v>
      </c>
      <c r="B31" s="244">
        <v>14216.31531</v>
      </c>
      <c r="C31" s="253">
        <v>12770.12012</v>
      </c>
      <c r="D31" s="244">
        <v>15189.94745</v>
      </c>
      <c r="E31" s="253">
        <v>13240.241749999999</v>
      </c>
      <c r="F31" s="253">
        <v>14474.838949999999</v>
      </c>
      <c r="G31" s="245">
        <v>13865.871639999999</v>
      </c>
      <c r="H31" s="244">
        <v>13703.54579</v>
      </c>
      <c r="I31" s="244">
        <v>14932.878070000001</v>
      </c>
      <c r="J31" s="254">
        <v>14988.220219999999</v>
      </c>
    </row>
    <row r="32" spans="1:19" x14ac:dyDescent="0.25">
      <c r="A32" s="255" t="s">
        <v>107</v>
      </c>
      <c r="B32" s="256">
        <v>334087.87273369997</v>
      </c>
      <c r="C32" s="257">
        <v>338080.24385059997</v>
      </c>
      <c r="D32" s="256">
        <v>341912.86462399998</v>
      </c>
      <c r="E32" s="256">
        <v>344720.30422139994</v>
      </c>
      <c r="F32" s="256">
        <v>348730.13966060005</v>
      </c>
      <c r="G32" s="256">
        <v>352039.61026890005</v>
      </c>
      <c r="H32" s="256">
        <v>361646.78942290001</v>
      </c>
      <c r="I32" s="256">
        <f>I4+I7+I11+I17+I20+I24+I25+I28+I31</f>
        <v>387387.50886899995</v>
      </c>
      <c r="J32" s="258">
        <f>J4+J7+J11+J17+J20+J24+J25+J28+J31</f>
        <v>430922.39924614999</v>
      </c>
    </row>
    <row r="33" spans="1:10" x14ac:dyDescent="0.25">
      <c r="A33" s="1" t="s">
        <v>52</v>
      </c>
      <c r="C33" s="259"/>
      <c r="E33" s="491" t="s">
        <v>108</v>
      </c>
      <c r="F33" s="492"/>
      <c r="G33" s="492"/>
      <c r="H33" s="492"/>
      <c r="I33" s="492"/>
      <c r="J33" s="492"/>
    </row>
  </sheetData>
  <mergeCells count="2">
    <mergeCell ref="E33:J33"/>
    <mergeCell ref="A1:J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workbookViewId="0">
      <selection activeCell="A2" sqref="A2"/>
    </sheetView>
  </sheetViews>
  <sheetFormatPr defaultRowHeight="15" x14ac:dyDescent="0.25"/>
  <cols>
    <col min="1" max="1" width="39" customWidth="1"/>
    <col min="2" max="10" width="9.140625" customWidth="1"/>
  </cols>
  <sheetData>
    <row r="1" spans="1:10" x14ac:dyDescent="0.25">
      <c r="A1" s="493" t="s">
        <v>349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x14ac:dyDescent="0.25">
      <c r="A2" s="184" t="s">
        <v>228</v>
      </c>
    </row>
    <row r="3" spans="1:10" s="188" customFormat="1" ht="15.75" customHeight="1" thickBot="1" x14ac:dyDescent="0.3">
      <c r="A3" s="403" t="s">
        <v>244</v>
      </c>
      <c r="B3" s="404">
        <v>2010</v>
      </c>
      <c r="C3" s="405">
        <v>2011</v>
      </c>
      <c r="D3" s="404">
        <v>2012</v>
      </c>
      <c r="E3" s="404">
        <v>2013</v>
      </c>
      <c r="F3" s="406">
        <v>2014</v>
      </c>
      <c r="G3" s="404">
        <v>2015</v>
      </c>
      <c r="H3" s="404">
        <v>2016</v>
      </c>
      <c r="I3" s="407">
        <v>2017</v>
      </c>
      <c r="J3" s="408">
        <v>2018</v>
      </c>
    </row>
    <row r="4" spans="1:10" ht="14.25" customHeight="1" x14ac:dyDescent="0.25">
      <c r="A4" s="443" t="s">
        <v>55</v>
      </c>
      <c r="B4" s="260">
        <v>0.39900000000000002</v>
      </c>
      <c r="C4" s="261">
        <v>0.39500000000000002</v>
      </c>
      <c r="D4" s="260">
        <v>0.39300000000000002</v>
      </c>
      <c r="E4" s="261">
        <v>0.39600000000000002</v>
      </c>
      <c r="F4" s="262">
        <v>0.39200000000000002</v>
      </c>
      <c r="G4" s="261">
        <v>0.39</v>
      </c>
      <c r="H4" s="260">
        <v>0.38400000000000001</v>
      </c>
      <c r="I4" s="262">
        <v>0.38500000000000001</v>
      </c>
      <c r="J4" s="263">
        <v>0.40100000000000002</v>
      </c>
    </row>
    <row r="5" spans="1:10" ht="14.25" customHeight="1" x14ac:dyDescent="0.25">
      <c r="A5" s="252" t="s">
        <v>98</v>
      </c>
      <c r="B5" s="264">
        <v>0.34300000000000003</v>
      </c>
      <c r="C5" s="265">
        <v>0.34699999999999998</v>
      </c>
      <c r="D5" s="264">
        <v>0.34200000000000003</v>
      </c>
      <c r="E5" s="265">
        <v>0.34499999999999997</v>
      </c>
      <c r="F5" s="264">
        <v>0.34</v>
      </c>
      <c r="G5" s="265">
        <v>0.34799999999999998</v>
      </c>
      <c r="H5" s="264">
        <v>0.33900000000000002</v>
      </c>
      <c r="I5" s="264">
        <v>0.34200000000000003</v>
      </c>
      <c r="J5" s="266">
        <v>0.35699999999999998</v>
      </c>
    </row>
    <row r="6" spans="1:10" ht="14.25" customHeight="1" x14ac:dyDescent="0.25">
      <c r="A6" s="252" t="s">
        <v>245</v>
      </c>
      <c r="B6" s="264">
        <v>5.6000000000000001E-2</v>
      </c>
      <c r="C6" s="265">
        <v>4.8000000000000001E-2</v>
      </c>
      <c r="D6" s="264">
        <v>5.0999999999999997E-2</v>
      </c>
      <c r="E6" s="265">
        <v>5.0999999999999997E-2</v>
      </c>
      <c r="F6" s="264">
        <v>5.1999999999999998E-2</v>
      </c>
      <c r="G6" s="265">
        <v>4.2000000000000003E-2</v>
      </c>
      <c r="H6" s="264">
        <v>4.4999999999999998E-2</v>
      </c>
      <c r="I6" s="264">
        <v>4.2999999999999997E-2</v>
      </c>
      <c r="J6" s="267">
        <v>4.3999999999999997E-2</v>
      </c>
    </row>
    <row r="7" spans="1:10" ht="14.25" customHeight="1" x14ac:dyDescent="0.25">
      <c r="A7" s="443" t="s">
        <v>59</v>
      </c>
      <c r="B7" s="260">
        <v>6.2E-2</v>
      </c>
      <c r="C7" s="261">
        <v>6.2E-2</v>
      </c>
      <c r="D7" s="260">
        <v>6.2E-2</v>
      </c>
      <c r="E7" s="261">
        <v>6.4000000000000001E-2</v>
      </c>
      <c r="F7" s="260">
        <v>6.5000000000000002E-2</v>
      </c>
      <c r="G7" s="261">
        <v>6.9000000000000006E-2</v>
      </c>
      <c r="H7" s="260">
        <v>7.1999999999999995E-2</v>
      </c>
      <c r="I7" s="260">
        <v>7.2999999999999995E-2</v>
      </c>
      <c r="J7" s="263">
        <v>7.4999999999999997E-2</v>
      </c>
    </row>
    <row r="8" spans="1:10" ht="14.25" customHeight="1" x14ac:dyDescent="0.25">
      <c r="A8" s="252" t="s">
        <v>100</v>
      </c>
      <c r="B8" s="264">
        <v>3.4000000000000002E-2</v>
      </c>
      <c r="C8" s="265">
        <v>3.4000000000000002E-2</v>
      </c>
      <c r="D8" s="264">
        <v>3.4000000000000002E-2</v>
      </c>
      <c r="E8" s="265">
        <v>3.5000000000000003E-2</v>
      </c>
      <c r="F8" s="264">
        <v>3.4000000000000002E-2</v>
      </c>
      <c r="G8" s="265">
        <v>3.6999999999999998E-2</v>
      </c>
      <c r="H8" s="264">
        <v>3.7999999999999999E-2</v>
      </c>
      <c r="I8" s="264">
        <v>3.9E-2</v>
      </c>
      <c r="J8" s="266">
        <v>3.9E-2</v>
      </c>
    </row>
    <row r="9" spans="1:10" ht="24" customHeight="1" x14ac:dyDescent="0.25">
      <c r="A9" s="252" t="s">
        <v>246</v>
      </c>
      <c r="B9" s="264">
        <v>2.4E-2</v>
      </c>
      <c r="C9" s="265">
        <v>2.4E-2</v>
      </c>
      <c r="D9" s="264">
        <v>2.4E-2</v>
      </c>
      <c r="E9" s="265">
        <v>2.5999999999999999E-2</v>
      </c>
      <c r="F9" s="264">
        <v>2.8000000000000001E-2</v>
      </c>
      <c r="G9" s="265">
        <v>0.03</v>
      </c>
      <c r="H9" s="264">
        <v>3.2000000000000001E-2</v>
      </c>
      <c r="I9" s="264">
        <v>3.5000000000000003E-2</v>
      </c>
      <c r="J9" s="266">
        <v>3.5999999999999997E-2</v>
      </c>
    </row>
    <row r="10" spans="1:10" ht="14.25" customHeight="1" x14ac:dyDescent="0.25">
      <c r="A10" s="252" t="s">
        <v>247</v>
      </c>
      <c r="B10" s="264">
        <v>4.0000000000000001E-3</v>
      </c>
      <c r="C10" s="265">
        <v>3.0000000000000001E-3</v>
      </c>
      <c r="D10" s="264">
        <v>3.0000000000000001E-3</v>
      </c>
      <c r="E10" s="265">
        <v>3.0000000000000001E-3</v>
      </c>
      <c r="F10" s="264">
        <v>3.0000000000000001E-3</v>
      </c>
      <c r="G10" s="265">
        <v>3.0000000000000001E-3</v>
      </c>
      <c r="H10" s="264">
        <v>2E-3</v>
      </c>
      <c r="I10" s="264">
        <v>0</v>
      </c>
      <c r="J10" s="266">
        <v>0</v>
      </c>
    </row>
    <row r="11" spans="1:10" ht="14.25" customHeight="1" x14ac:dyDescent="0.25">
      <c r="A11" s="443" t="s">
        <v>62</v>
      </c>
      <c r="B11" s="260">
        <v>0.2</v>
      </c>
      <c r="C11" s="261">
        <v>0.20599999999999999</v>
      </c>
      <c r="D11" s="260">
        <v>0.20100000000000001</v>
      </c>
      <c r="E11" s="261">
        <v>0.20799999999999999</v>
      </c>
      <c r="F11" s="260">
        <v>0.20599999999999999</v>
      </c>
      <c r="G11" s="261">
        <v>0.20699999999999999</v>
      </c>
      <c r="H11" s="260">
        <v>0.20599999999999999</v>
      </c>
      <c r="I11" s="260">
        <v>0.20300000000000001</v>
      </c>
      <c r="J11" s="263">
        <v>0.20100000000000001</v>
      </c>
    </row>
    <row r="12" spans="1:10" ht="14.25" customHeight="1" x14ac:dyDescent="0.25">
      <c r="A12" s="252" t="s">
        <v>125</v>
      </c>
      <c r="B12" s="264">
        <v>0.113</v>
      </c>
      <c r="C12" s="265">
        <v>0.112</v>
      </c>
      <c r="D12" s="264">
        <v>0.11</v>
      </c>
      <c r="E12" s="265">
        <v>0.114</v>
      </c>
      <c r="F12" s="264">
        <v>0.11</v>
      </c>
      <c r="G12" s="265">
        <v>0.114</v>
      </c>
      <c r="H12" s="264">
        <v>0.114</v>
      </c>
      <c r="I12" s="264">
        <v>0.111</v>
      </c>
      <c r="J12" s="266">
        <v>0.112</v>
      </c>
    </row>
    <row r="13" spans="1:10" ht="14.25" customHeight="1" x14ac:dyDescent="0.25">
      <c r="A13" s="252" t="s">
        <v>126</v>
      </c>
      <c r="B13" s="264">
        <v>0.05</v>
      </c>
      <c r="C13" s="265">
        <v>5.0999999999999997E-2</v>
      </c>
      <c r="D13" s="264">
        <v>4.7E-2</v>
      </c>
      <c r="E13" s="265">
        <v>4.8000000000000001E-2</v>
      </c>
      <c r="F13" s="264">
        <v>0.05</v>
      </c>
      <c r="G13" s="265">
        <v>0.05</v>
      </c>
      <c r="H13" s="264">
        <v>0.05</v>
      </c>
      <c r="I13" s="264">
        <v>0.05</v>
      </c>
      <c r="J13" s="266">
        <v>4.8000000000000001E-2</v>
      </c>
    </row>
    <row r="14" spans="1:10" ht="14.25" customHeight="1" x14ac:dyDescent="0.25">
      <c r="A14" s="252" t="s">
        <v>127</v>
      </c>
      <c r="B14" s="264">
        <v>8.9999999999999993E-3</v>
      </c>
      <c r="C14" s="265">
        <v>8.9999999999999993E-3</v>
      </c>
      <c r="D14" s="264">
        <v>8.9999999999999993E-3</v>
      </c>
      <c r="E14" s="265">
        <v>0.01</v>
      </c>
      <c r="F14" s="264">
        <v>1.2E-2</v>
      </c>
      <c r="G14" s="265">
        <v>1.0999999999999999E-2</v>
      </c>
      <c r="H14" s="264">
        <v>0.01</v>
      </c>
      <c r="I14" s="264">
        <v>1.2999999999999999E-2</v>
      </c>
      <c r="J14" s="266">
        <v>1.2999999999999999E-2</v>
      </c>
    </row>
    <row r="15" spans="1:10" ht="14.25" customHeight="1" x14ac:dyDescent="0.25">
      <c r="A15" s="252" t="s">
        <v>128</v>
      </c>
      <c r="B15" s="264">
        <v>2.3E-2</v>
      </c>
      <c r="C15" s="265">
        <v>2.8000000000000001E-2</v>
      </c>
      <c r="D15" s="264">
        <v>2.8000000000000001E-2</v>
      </c>
      <c r="E15" s="265">
        <v>0.03</v>
      </c>
      <c r="F15" s="264">
        <v>0.03</v>
      </c>
      <c r="G15" s="265">
        <v>2.8000000000000001E-2</v>
      </c>
      <c r="H15" s="264">
        <v>2.7E-2</v>
      </c>
      <c r="I15" s="264">
        <v>2.3E-2</v>
      </c>
      <c r="J15" s="266">
        <v>2.3E-2</v>
      </c>
    </row>
    <row r="16" spans="1:10" ht="14.25" customHeight="1" x14ac:dyDescent="0.25">
      <c r="A16" s="252" t="s">
        <v>129</v>
      </c>
      <c r="B16" s="264">
        <v>4.0000000000000001E-3</v>
      </c>
      <c r="C16" s="265">
        <v>4.0000000000000001E-3</v>
      </c>
      <c r="D16" s="264">
        <v>4.0000000000000001E-3</v>
      </c>
      <c r="E16" s="265">
        <v>4.0000000000000001E-3</v>
      </c>
      <c r="F16" s="264">
        <v>4.0000000000000001E-3</v>
      </c>
      <c r="G16" s="265">
        <v>4.0000000000000001E-3</v>
      </c>
      <c r="H16" s="264">
        <v>5.0000000000000001E-3</v>
      </c>
      <c r="I16" s="264">
        <v>5.0000000000000001E-3</v>
      </c>
      <c r="J16" s="266">
        <v>5.0000000000000001E-3</v>
      </c>
    </row>
    <row r="17" spans="1:10" ht="14.25" customHeight="1" x14ac:dyDescent="0.25">
      <c r="A17" s="443" t="s">
        <v>68</v>
      </c>
      <c r="B17" s="260">
        <v>3.3000000000000002E-2</v>
      </c>
      <c r="C17" s="261">
        <v>3.3000000000000002E-2</v>
      </c>
      <c r="D17" s="260">
        <v>3.3000000000000002E-2</v>
      </c>
      <c r="E17" s="261">
        <v>3.2000000000000001E-2</v>
      </c>
      <c r="F17" s="260">
        <v>3.2000000000000001E-2</v>
      </c>
      <c r="G17" s="261">
        <v>3.4000000000000002E-2</v>
      </c>
      <c r="H17" s="260">
        <v>3.5999999999999997E-2</v>
      </c>
      <c r="I17" s="260">
        <v>3.9E-2</v>
      </c>
      <c r="J17" s="263">
        <v>3.9E-2</v>
      </c>
    </row>
    <row r="18" spans="1:10" ht="14.25" customHeight="1" x14ac:dyDescent="0.25">
      <c r="A18" s="252" t="s">
        <v>130</v>
      </c>
      <c r="B18" s="264">
        <v>0.02</v>
      </c>
      <c r="C18" s="265">
        <v>0.02</v>
      </c>
      <c r="D18" s="264">
        <v>0.02</v>
      </c>
      <c r="E18" s="265">
        <v>1.9E-2</v>
      </c>
      <c r="F18" s="264">
        <v>1.9E-2</v>
      </c>
      <c r="G18" s="265">
        <v>0.02</v>
      </c>
      <c r="H18" s="264">
        <v>2.1000000000000001E-2</v>
      </c>
      <c r="I18" s="264">
        <v>2.1999999999999999E-2</v>
      </c>
      <c r="J18" s="266">
        <v>2.1000000000000001E-2</v>
      </c>
    </row>
    <row r="19" spans="1:10" ht="14.25" customHeight="1" x14ac:dyDescent="0.25">
      <c r="A19" s="252" t="s">
        <v>131</v>
      </c>
      <c r="B19" s="264">
        <v>1.2999999999999999E-2</v>
      </c>
      <c r="C19" s="265">
        <v>1.2999999999999999E-2</v>
      </c>
      <c r="D19" s="264">
        <v>1.4E-2</v>
      </c>
      <c r="E19" s="265">
        <v>1.2999999999999999E-2</v>
      </c>
      <c r="F19" s="264">
        <v>1.2999999999999999E-2</v>
      </c>
      <c r="G19" s="265">
        <v>1.4E-2</v>
      </c>
      <c r="H19" s="264">
        <v>1.4999999999999999E-2</v>
      </c>
      <c r="I19" s="264">
        <v>1.7999999999999999E-2</v>
      </c>
      <c r="J19" s="266">
        <v>1.7999999999999999E-2</v>
      </c>
    </row>
    <row r="20" spans="1:10" ht="14.25" customHeight="1" x14ac:dyDescent="0.25">
      <c r="A20" s="443" t="s">
        <v>132</v>
      </c>
      <c r="B20" s="260">
        <v>0.182</v>
      </c>
      <c r="C20" s="261">
        <v>0.185</v>
      </c>
      <c r="D20" s="260">
        <v>0.186</v>
      </c>
      <c r="E20" s="261">
        <v>0.17299999999999999</v>
      </c>
      <c r="F20" s="260">
        <v>0.159</v>
      </c>
      <c r="G20" s="261">
        <v>0.161</v>
      </c>
      <c r="H20" s="260">
        <v>0.161</v>
      </c>
      <c r="I20" s="260">
        <v>0.156</v>
      </c>
      <c r="J20" s="263">
        <v>0.14899999999999999</v>
      </c>
    </row>
    <row r="21" spans="1:10" ht="14.25" customHeight="1" x14ac:dyDescent="0.25">
      <c r="A21" s="252" t="s">
        <v>133</v>
      </c>
      <c r="B21" s="264">
        <v>0.154</v>
      </c>
      <c r="C21" s="265">
        <v>0.16</v>
      </c>
      <c r="D21" s="264">
        <v>0.16200000000000001</v>
      </c>
      <c r="E21" s="265">
        <v>0.14599999999999999</v>
      </c>
      <c r="F21" s="264">
        <v>0.13500000000000001</v>
      </c>
      <c r="G21" s="265">
        <v>0.13800000000000001</v>
      </c>
      <c r="H21" s="264">
        <v>0.13700000000000001</v>
      </c>
      <c r="I21" s="264">
        <v>0.13500000000000001</v>
      </c>
      <c r="J21" s="266">
        <v>0.129</v>
      </c>
    </row>
    <row r="22" spans="1:10" ht="14.25" customHeight="1" x14ac:dyDescent="0.25">
      <c r="A22" s="252" t="s">
        <v>287</v>
      </c>
      <c r="B22" s="264">
        <v>2.1999999999999999E-2</v>
      </c>
      <c r="C22" s="265">
        <v>1.9E-2</v>
      </c>
      <c r="D22" s="264">
        <v>1.7999999999999999E-2</v>
      </c>
      <c r="E22" s="265">
        <v>2.1999999999999999E-2</v>
      </c>
      <c r="F22" s="264">
        <v>1.9E-2</v>
      </c>
      <c r="G22" s="265">
        <v>1.7000000000000001E-2</v>
      </c>
      <c r="H22" s="264">
        <v>1.7999999999999999E-2</v>
      </c>
      <c r="I22" s="264">
        <v>1.7000000000000001E-2</v>
      </c>
      <c r="J22" s="266">
        <v>0.02</v>
      </c>
    </row>
    <row r="23" spans="1:10" ht="14.25" customHeight="1" x14ac:dyDescent="0.25">
      <c r="A23" s="252" t="s">
        <v>248</v>
      </c>
      <c r="B23" s="264">
        <v>6.0000000000000001E-3</v>
      </c>
      <c r="C23" s="265">
        <v>6.0000000000000001E-3</v>
      </c>
      <c r="D23" s="264">
        <v>6.0000000000000001E-3</v>
      </c>
      <c r="E23" s="265">
        <v>5.0000000000000001E-3</v>
      </c>
      <c r="F23" s="264">
        <v>5.0000000000000001E-3</v>
      </c>
      <c r="G23" s="265">
        <v>6.0000000000000001E-3</v>
      </c>
      <c r="H23" s="264">
        <v>5.0000000000000001E-3</v>
      </c>
      <c r="I23" s="264">
        <v>5.0000000000000001E-3</v>
      </c>
      <c r="J23" s="266">
        <v>0</v>
      </c>
    </row>
    <row r="24" spans="1:10" ht="14.25" customHeight="1" x14ac:dyDescent="0.25">
      <c r="A24" s="443" t="s">
        <v>75</v>
      </c>
      <c r="B24" s="260">
        <v>3.0000000000000001E-3</v>
      </c>
      <c r="C24" s="261">
        <v>2E-3</v>
      </c>
      <c r="D24" s="260">
        <v>2E-3</v>
      </c>
      <c r="E24" s="261">
        <v>2E-3</v>
      </c>
      <c r="F24" s="260">
        <v>2E-3</v>
      </c>
      <c r="G24" s="261">
        <v>2E-3</v>
      </c>
      <c r="H24" s="260">
        <v>2E-3</v>
      </c>
      <c r="I24" s="260">
        <v>3.0000000000000001E-3</v>
      </c>
      <c r="J24" s="263">
        <v>5.0000000000000001E-3</v>
      </c>
    </row>
    <row r="25" spans="1:10" ht="14.25" customHeight="1" x14ac:dyDescent="0.25">
      <c r="A25" s="443" t="s">
        <v>32</v>
      </c>
      <c r="B25" s="260">
        <v>3.2000000000000001E-2</v>
      </c>
      <c r="C25" s="261">
        <v>3.3000000000000002E-2</v>
      </c>
      <c r="D25" s="260">
        <v>3.1E-2</v>
      </c>
      <c r="E25" s="261">
        <v>3.3000000000000002E-2</v>
      </c>
      <c r="F25" s="260">
        <v>3.2000000000000001E-2</v>
      </c>
      <c r="G25" s="261">
        <v>3.1E-2</v>
      </c>
      <c r="H25" s="260">
        <v>3.1E-2</v>
      </c>
      <c r="I25" s="260">
        <v>2.7E-2</v>
      </c>
      <c r="J25" s="263">
        <v>2.9000000000000001E-2</v>
      </c>
    </row>
    <row r="26" spans="1:10" ht="14.25" customHeight="1" x14ac:dyDescent="0.25">
      <c r="A26" s="252" t="s">
        <v>249</v>
      </c>
      <c r="B26" s="264">
        <v>1.2E-2</v>
      </c>
      <c r="C26" s="265">
        <v>1.2E-2</v>
      </c>
      <c r="D26" s="264">
        <v>1.0999999999999999E-2</v>
      </c>
      <c r="E26" s="265">
        <v>1.2E-2</v>
      </c>
      <c r="F26" s="264">
        <v>1.2E-2</v>
      </c>
      <c r="G26" s="265">
        <v>1.2E-2</v>
      </c>
      <c r="H26" s="264">
        <v>1.2999999999999999E-2</v>
      </c>
      <c r="I26" s="264">
        <v>1.0999999999999999E-2</v>
      </c>
      <c r="J26" s="267">
        <v>1.2999999999999999E-2</v>
      </c>
    </row>
    <row r="27" spans="1:10" ht="14.25" customHeight="1" x14ac:dyDescent="0.25">
      <c r="A27" s="252" t="s">
        <v>250</v>
      </c>
      <c r="B27" s="264">
        <v>0.02</v>
      </c>
      <c r="C27" s="265">
        <v>2.1000000000000001E-2</v>
      </c>
      <c r="D27" s="264">
        <v>0.02</v>
      </c>
      <c r="E27" s="265">
        <v>2.1000000000000001E-2</v>
      </c>
      <c r="F27" s="264">
        <v>0.02</v>
      </c>
      <c r="G27" s="265">
        <v>1.7999999999999999E-2</v>
      </c>
      <c r="H27" s="264">
        <v>1.7999999999999999E-2</v>
      </c>
      <c r="I27" s="264">
        <v>1.6E-2</v>
      </c>
      <c r="J27" s="266">
        <v>1.6E-2</v>
      </c>
    </row>
    <row r="28" spans="1:10" ht="14.25" customHeight="1" x14ac:dyDescent="0.25">
      <c r="A28" s="443" t="s">
        <v>78</v>
      </c>
      <c r="B28" s="260">
        <v>0.06</v>
      </c>
      <c r="C28" s="261">
        <v>5.8999999999999997E-2</v>
      </c>
      <c r="D28" s="260">
        <v>5.8999999999999997E-2</v>
      </c>
      <c r="E28" s="261">
        <v>6.2E-2</v>
      </c>
      <c r="F28" s="260">
        <v>6.9000000000000006E-2</v>
      </c>
      <c r="G28" s="261">
        <v>6.7000000000000004E-2</v>
      </c>
      <c r="H28" s="260">
        <v>7.0999999999999994E-2</v>
      </c>
      <c r="I28" s="260">
        <v>7.3999999999999996E-2</v>
      </c>
      <c r="J28" s="263">
        <v>6.9000000000000006E-2</v>
      </c>
    </row>
    <row r="29" spans="1:10" ht="14.25" customHeight="1" x14ac:dyDescent="0.25">
      <c r="A29" s="252" t="s">
        <v>104</v>
      </c>
      <c r="B29" s="264">
        <v>4.1000000000000002E-2</v>
      </c>
      <c r="C29" s="265">
        <v>0.04</v>
      </c>
      <c r="D29" s="264">
        <v>0.04</v>
      </c>
      <c r="E29" s="265">
        <v>4.2000000000000003E-2</v>
      </c>
      <c r="F29" s="264">
        <v>4.3999999999999997E-2</v>
      </c>
      <c r="G29" s="265">
        <v>4.4999999999999998E-2</v>
      </c>
      <c r="H29" s="264">
        <v>4.8000000000000001E-2</v>
      </c>
      <c r="I29" s="264">
        <v>4.9000000000000002E-2</v>
      </c>
      <c r="J29" s="266">
        <v>4.5999999999999999E-2</v>
      </c>
    </row>
    <row r="30" spans="1:10" ht="14.25" customHeight="1" x14ac:dyDescent="0.25">
      <c r="A30" s="252" t="s">
        <v>105</v>
      </c>
      <c r="B30" s="264">
        <v>1.9E-2</v>
      </c>
      <c r="C30" s="265">
        <v>1.9E-2</v>
      </c>
      <c r="D30" s="264">
        <v>1.9E-2</v>
      </c>
      <c r="E30" s="265">
        <v>0.02</v>
      </c>
      <c r="F30" s="264">
        <v>2.5000000000000001E-2</v>
      </c>
      <c r="G30" s="265">
        <v>2.1000000000000001E-2</v>
      </c>
      <c r="H30" s="264">
        <v>2.3E-2</v>
      </c>
      <c r="I30" s="264">
        <v>2.5000000000000001E-2</v>
      </c>
      <c r="J30" s="266">
        <v>2.3E-2</v>
      </c>
    </row>
    <row r="31" spans="1:10" ht="14.25" customHeight="1" x14ac:dyDescent="0.25">
      <c r="A31" s="443" t="s">
        <v>81</v>
      </c>
      <c r="B31" s="260">
        <v>4.2999999999999997E-2</v>
      </c>
      <c r="C31" s="268">
        <v>3.7999999999999999E-2</v>
      </c>
      <c r="D31" s="260">
        <v>4.3999999999999997E-2</v>
      </c>
      <c r="E31" s="268">
        <v>3.7999999999999999E-2</v>
      </c>
      <c r="F31" s="268">
        <v>4.2000000000000003E-2</v>
      </c>
      <c r="G31" s="261">
        <v>3.9E-2</v>
      </c>
      <c r="H31" s="260">
        <v>3.7999999999999999E-2</v>
      </c>
      <c r="I31" s="260">
        <v>3.9E-2</v>
      </c>
      <c r="J31" s="269">
        <v>3.4000000000000002E-2</v>
      </c>
    </row>
    <row r="32" spans="1:10" ht="15" customHeight="1" x14ac:dyDescent="0.25">
      <c r="A32" s="409" t="s">
        <v>107</v>
      </c>
      <c r="B32" s="270">
        <v>1</v>
      </c>
      <c r="C32" s="270">
        <v>1</v>
      </c>
      <c r="D32" s="270">
        <v>1</v>
      </c>
      <c r="E32" s="270">
        <v>1</v>
      </c>
      <c r="F32" s="270">
        <v>1</v>
      </c>
      <c r="G32" s="270">
        <v>1</v>
      </c>
      <c r="H32" s="270">
        <v>1</v>
      </c>
      <c r="I32" s="270">
        <v>1</v>
      </c>
      <c r="J32" s="347">
        <v>1</v>
      </c>
    </row>
    <row r="33" spans="1:10" x14ac:dyDescent="0.25">
      <c r="A33" s="1" t="s">
        <v>52</v>
      </c>
      <c r="B33" s="144"/>
      <c r="C33" s="271"/>
      <c r="D33" s="144"/>
      <c r="E33" s="435"/>
      <c r="F33" s="435"/>
      <c r="G33" s="435"/>
      <c r="H33" s="435"/>
      <c r="I33" s="435"/>
      <c r="J33" s="383" t="s">
        <v>385</v>
      </c>
    </row>
    <row r="34" spans="1:10" s="1" customFormat="1" ht="15" customHeight="1" x14ac:dyDescent="0.2"/>
  </sheetData>
  <mergeCells count="1">
    <mergeCell ref="A1:J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Normal="100" workbookViewId="0">
      <selection activeCell="A2" sqref="A2"/>
    </sheetView>
  </sheetViews>
  <sheetFormatPr defaultRowHeight="11.25" x14ac:dyDescent="0.2"/>
  <cols>
    <col min="1" max="1" width="31.42578125" style="1" customWidth="1"/>
    <col min="2" max="10" width="7.28515625" style="1" customWidth="1"/>
    <col min="11" max="16384" width="9.140625" style="1"/>
  </cols>
  <sheetData>
    <row r="1" spans="1:10" ht="15" customHeight="1" x14ac:dyDescent="0.2">
      <c r="A1" s="493" t="s">
        <v>354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0" ht="15" customHeight="1" x14ac:dyDescent="0.2">
      <c r="A2" s="184" t="s">
        <v>228</v>
      </c>
    </row>
    <row r="3" spans="1:10" s="57" customFormat="1" ht="15" customHeight="1" thickBot="1" x14ac:dyDescent="0.25">
      <c r="A3" s="272" t="s">
        <v>251</v>
      </c>
      <c r="B3" s="67">
        <v>2010</v>
      </c>
      <c r="C3" s="68">
        <v>2011</v>
      </c>
      <c r="D3" s="67">
        <v>2012</v>
      </c>
      <c r="E3" s="67">
        <v>2013</v>
      </c>
      <c r="F3" s="67">
        <v>2014</v>
      </c>
      <c r="G3" s="67">
        <v>2015</v>
      </c>
      <c r="H3" s="67">
        <v>2016</v>
      </c>
      <c r="I3" s="68">
        <v>2017</v>
      </c>
      <c r="J3" s="68">
        <v>2018</v>
      </c>
    </row>
    <row r="4" spans="1:10" s="57" customFormat="1" ht="15" customHeight="1" x14ac:dyDescent="0.2">
      <c r="A4" s="273" t="s">
        <v>252</v>
      </c>
      <c r="B4" s="274">
        <f>B5+B6+B7+B8+B9</f>
        <v>137302</v>
      </c>
      <c r="C4" s="274">
        <f t="shared" ref="C4:J4" si="0">C5+C6+C7+C8+C9</f>
        <v>137826</v>
      </c>
      <c r="D4" s="274">
        <f t="shared" si="0"/>
        <v>137987.29930399999</v>
      </c>
      <c r="E4" s="274">
        <f t="shared" si="0"/>
        <v>140948</v>
      </c>
      <c r="F4" s="274">
        <f t="shared" si="0"/>
        <v>137313</v>
      </c>
      <c r="G4" s="274">
        <f t="shared" si="0"/>
        <v>141600</v>
      </c>
      <c r="H4" s="274">
        <f t="shared" si="0"/>
        <v>142436</v>
      </c>
      <c r="I4" s="274">
        <f t="shared" si="0"/>
        <v>151875.44382300001</v>
      </c>
      <c r="J4" s="275">
        <f t="shared" si="0"/>
        <v>173621.60898955518</v>
      </c>
    </row>
    <row r="5" spans="1:10" s="57" customFormat="1" ht="15" customHeight="1" x14ac:dyDescent="0.2">
      <c r="A5" s="276" t="s">
        <v>253</v>
      </c>
      <c r="B5" s="277">
        <v>55948</v>
      </c>
      <c r="C5" s="277">
        <v>55740</v>
      </c>
      <c r="D5" s="277">
        <v>54422.309970000002</v>
      </c>
      <c r="E5" s="277">
        <v>53489</v>
      </c>
      <c r="F5" s="277">
        <v>52473</v>
      </c>
      <c r="G5" s="277">
        <v>51431</v>
      </c>
      <c r="H5" s="277">
        <v>50938</v>
      </c>
      <c r="I5" s="278">
        <v>56301.647109999998</v>
      </c>
      <c r="J5" s="278">
        <v>59818.464023949717</v>
      </c>
    </row>
    <row r="6" spans="1:10" s="57" customFormat="1" ht="15" customHeight="1" x14ac:dyDescent="0.2">
      <c r="A6" s="276" t="s">
        <v>254</v>
      </c>
      <c r="B6" s="277">
        <v>59101</v>
      </c>
      <c r="C6" s="277">
        <v>59364</v>
      </c>
      <c r="D6" s="277">
        <v>61825.58</v>
      </c>
      <c r="E6" s="277">
        <v>65040</v>
      </c>
      <c r="F6" s="277">
        <v>61609</v>
      </c>
      <c r="G6" s="277">
        <v>66461</v>
      </c>
      <c r="H6" s="277">
        <v>67361</v>
      </c>
      <c r="I6" s="278">
        <v>69254.929999999993</v>
      </c>
      <c r="J6" s="278">
        <v>86178.539028075465</v>
      </c>
    </row>
    <row r="7" spans="1:10" s="57" customFormat="1" ht="15" customHeight="1" x14ac:dyDescent="0.2">
      <c r="A7" s="276" t="s">
        <v>255</v>
      </c>
      <c r="B7" s="277">
        <v>16829</v>
      </c>
      <c r="C7" s="277">
        <v>17402</v>
      </c>
      <c r="D7" s="277">
        <v>16377.65137</v>
      </c>
      <c r="E7" s="277">
        <v>16900</v>
      </c>
      <c r="F7" s="277">
        <v>17491</v>
      </c>
      <c r="G7" s="277">
        <v>17781</v>
      </c>
      <c r="H7" s="277">
        <v>18230</v>
      </c>
      <c r="I7" s="278">
        <v>19743.144199999999</v>
      </c>
      <c r="J7" s="278">
        <v>20693.732869529973</v>
      </c>
    </row>
    <row r="8" spans="1:10" s="57" customFormat="1" ht="15" customHeight="1" x14ac:dyDescent="0.2">
      <c r="A8" s="276" t="s">
        <v>256</v>
      </c>
      <c r="B8" s="279">
        <v>5238</v>
      </c>
      <c r="C8" s="277">
        <v>5137</v>
      </c>
      <c r="D8" s="280">
        <v>5185.1217399999996</v>
      </c>
      <c r="E8" s="277">
        <v>5333</v>
      </c>
      <c r="F8" s="277">
        <v>5561</v>
      </c>
      <c r="G8" s="280">
        <v>5735</v>
      </c>
      <c r="H8" s="277">
        <v>5720</v>
      </c>
      <c r="I8" s="277">
        <v>6386.4069049999998</v>
      </c>
      <c r="J8" s="279">
        <v>6714.9499750000114</v>
      </c>
    </row>
    <row r="9" spans="1:10" s="57" customFormat="1" ht="15" customHeight="1" x14ac:dyDescent="0.2">
      <c r="A9" s="211" t="s">
        <v>257</v>
      </c>
      <c r="B9" s="107">
        <v>186</v>
      </c>
      <c r="C9" s="106">
        <v>183</v>
      </c>
      <c r="D9" s="106">
        <v>176.636224</v>
      </c>
      <c r="E9" s="281">
        <v>186</v>
      </c>
      <c r="F9" s="106">
        <v>179</v>
      </c>
      <c r="G9" s="281">
        <v>192</v>
      </c>
      <c r="H9" s="106">
        <v>187</v>
      </c>
      <c r="I9" s="106">
        <v>189.315608</v>
      </c>
      <c r="J9" s="107">
        <v>215.92309299999951</v>
      </c>
    </row>
    <row r="10" spans="1:10" s="57" customFormat="1" ht="15" customHeight="1" x14ac:dyDescent="0.2">
      <c r="A10" s="282" t="s">
        <v>258</v>
      </c>
      <c r="B10" s="283">
        <v>12808</v>
      </c>
      <c r="C10" s="274">
        <v>13696</v>
      </c>
      <c r="D10" s="274">
        <f>D11+D12</f>
        <v>13652.384861</v>
      </c>
      <c r="E10" s="284">
        <v>13753</v>
      </c>
      <c r="F10" s="274">
        <v>13738</v>
      </c>
      <c r="G10" s="284">
        <v>14764</v>
      </c>
      <c r="H10" s="274">
        <v>15018</v>
      </c>
      <c r="I10" s="283">
        <v>17144.738146</v>
      </c>
      <c r="J10" s="275">
        <v>18283.077736999989</v>
      </c>
    </row>
    <row r="11" spans="1:10" s="57" customFormat="1" ht="15" customHeight="1" x14ac:dyDescent="0.2">
      <c r="A11" s="211" t="s">
        <v>259</v>
      </c>
      <c r="B11" s="279">
        <v>5886</v>
      </c>
      <c r="C11" s="277">
        <v>6485</v>
      </c>
      <c r="D11" s="280">
        <v>6265.908531</v>
      </c>
      <c r="E11" s="277">
        <v>6255</v>
      </c>
      <c r="F11" s="277">
        <v>6407</v>
      </c>
      <c r="G11" s="280">
        <v>6911</v>
      </c>
      <c r="H11" s="277">
        <v>7483</v>
      </c>
      <c r="I11" s="278">
        <v>8027.3219060000001</v>
      </c>
      <c r="J11" s="278">
        <v>8507.8293159999885</v>
      </c>
    </row>
    <row r="12" spans="1:10" s="57" customFormat="1" ht="15" customHeight="1" x14ac:dyDescent="0.2">
      <c r="A12" s="211" t="s">
        <v>260</v>
      </c>
      <c r="B12" s="279">
        <v>6922</v>
      </c>
      <c r="C12" s="277">
        <v>7211</v>
      </c>
      <c r="D12" s="280">
        <v>7386.4763300000004</v>
      </c>
      <c r="E12" s="277">
        <v>7498</v>
      </c>
      <c r="F12" s="280">
        <v>7331</v>
      </c>
      <c r="G12" s="277">
        <v>7853</v>
      </c>
      <c r="H12" s="277">
        <v>7535</v>
      </c>
      <c r="I12" s="278">
        <v>9117.4162400000005</v>
      </c>
      <c r="J12" s="278">
        <v>9775.2484210000002</v>
      </c>
    </row>
    <row r="13" spans="1:10" s="57" customFormat="1" ht="15" customHeight="1" x14ac:dyDescent="0.2">
      <c r="A13" s="273" t="s">
        <v>261</v>
      </c>
      <c r="B13" s="283">
        <v>52761</v>
      </c>
      <c r="C13" s="274">
        <v>53055</v>
      </c>
      <c r="D13" s="284">
        <f>D14+D15</f>
        <v>53007.240000000005</v>
      </c>
      <c r="E13" s="274">
        <v>55837</v>
      </c>
      <c r="F13" s="274">
        <v>62113</v>
      </c>
      <c r="G13" s="274">
        <v>61018</v>
      </c>
      <c r="H13" s="274">
        <v>65264</v>
      </c>
      <c r="I13" s="275">
        <v>72181.13</v>
      </c>
      <c r="J13" s="275">
        <v>80220.618268780046</v>
      </c>
    </row>
    <row r="14" spans="1:10" s="57" customFormat="1" ht="15" customHeight="1" x14ac:dyDescent="0.2">
      <c r="A14" s="276" t="s">
        <v>262</v>
      </c>
      <c r="B14" s="279">
        <v>35762</v>
      </c>
      <c r="C14" s="277">
        <v>37005</v>
      </c>
      <c r="D14" s="285">
        <v>37080.9</v>
      </c>
      <c r="E14" s="277">
        <v>38596</v>
      </c>
      <c r="F14" s="277">
        <v>44035</v>
      </c>
      <c r="G14" s="277">
        <v>42407</v>
      </c>
      <c r="H14" s="277">
        <v>45116</v>
      </c>
      <c r="I14" s="278">
        <v>50381.67</v>
      </c>
      <c r="J14" s="278">
        <v>56684.775030170051</v>
      </c>
    </row>
    <row r="15" spans="1:10" s="57" customFormat="1" ht="15" customHeight="1" x14ac:dyDescent="0.2">
      <c r="A15" s="276" t="s">
        <v>263</v>
      </c>
      <c r="B15" s="279">
        <v>16999</v>
      </c>
      <c r="C15" s="277">
        <v>16050</v>
      </c>
      <c r="D15" s="280">
        <v>15926.34</v>
      </c>
      <c r="E15" s="277">
        <v>17241</v>
      </c>
      <c r="F15" s="277">
        <v>18078</v>
      </c>
      <c r="G15" s="277">
        <v>18611</v>
      </c>
      <c r="H15" s="277">
        <v>20148</v>
      </c>
      <c r="I15" s="278">
        <v>21799.46</v>
      </c>
      <c r="J15" s="278">
        <v>23535.843238609999</v>
      </c>
    </row>
    <row r="16" spans="1:10" s="57" customFormat="1" ht="15" customHeight="1" x14ac:dyDescent="0.2">
      <c r="A16" s="282" t="s">
        <v>264</v>
      </c>
      <c r="B16" s="286">
        <v>37039</v>
      </c>
      <c r="C16" s="287">
        <v>37525</v>
      </c>
      <c r="D16" s="284">
        <f>D17+D18+D19</f>
        <v>38212.604630000002</v>
      </c>
      <c r="E16" s="274">
        <v>38469</v>
      </c>
      <c r="F16" s="274">
        <v>38883</v>
      </c>
      <c r="G16" s="274">
        <v>40020</v>
      </c>
      <c r="H16" s="274">
        <v>41081</v>
      </c>
      <c r="I16" s="275">
        <v>43524.447434000002</v>
      </c>
      <c r="J16" s="275">
        <v>51018.050407709896</v>
      </c>
    </row>
    <row r="17" spans="1:10" s="57" customFormat="1" ht="15" customHeight="1" x14ac:dyDescent="0.2">
      <c r="A17" s="211" t="s">
        <v>265</v>
      </c>
      <c r="B17" s="77">
        <v>19917</v>
      </c>
      <c r="C17" s="106">
        <v>20149</v>
      </c>
      <c r="D17" s="280">
        <v>21001.13264</v>
      </c>
      <c r="E17" s="277">
        <v>21215</v>
      </c>
      <c r="F17" s="277">
        <v>21454</v>
      </c>
      <c r="G17" s="277">
        <v>22037</v>
      </c>
      <c r="H17" s="277">
        <v>22527</v>
      </c>
      <c r="I17" s="278">
        <v>23793.22394</v>
      </c>
      <c r="J17" s="278">
        <v>28334.881724999814</v>
      </c>
    </row>
    <row r="18" spans="1:10" s="57" customFormat="1" ht="15" customHeight="1" x14ac:dyDescent="0.2">
      <c r="A18" s="211" t="s">
        <v>266</v>
      </c>
      <c r="B18" s="77">
        <v>9729</v>
      </c>
      <c r="C18" s="106">
        <v>9855</v>
      </c>
      <c r="D18" s="280">
        <v>9860.949192</v>
      </c>
      <c r="E18" s="277">
        <v>10044</v>
      </c>
      <c r="F18" s="277">
        <v>10490</v>
      </c>
      <c r="G18" s="277">
        <v>10484</v>
      </c>
      <c r="H18" s="277">
        <v>10698</v>
      </c>
      <c r="I18" s="278">
        <v>11154.18281</v>
      </c>
      <c r="J18" s="278">
        <v>13430.261142000096</v>
      </c>
    </row>
    <row r="19" spans="1:10" s="57" customFormat="1" ht="15" customHeight="1" x14ac:dyDescent="0.2">
      <c r="A19" s="211" t="s">
        <v>267</v>
      </c>
      <c r="B19" s="77">
        <v>7393</v>
      </c>
      <c r="C19" s="106">
        <v>7521</v>
      </c>
      <c r="D19" s="280">
        <v>7350.522798</v>
      </c>
      <c r="E19" s="277">
        <v>7210</v>
      </c>
      <c r="F19" s="277">
        <v>6939</v>
      </c>
      <c r="G19" s="277">
        <v>7499</v>
      </c>
      <c r="H19" s="277">
        <v>7856</v>
      </c>
      <c r="I19" s="278">
        <v>8577.0406839999996</v>
      </c>
      <c r="J19" s="278">
        <v>9252.9075407099899</v>
      </c>
    </row>
    <row r="20" spans="1:10" s="57" customFormat="1" ht="15" customHeight="1" x14ac:dyDescent="0.2">
      <c r="A20" s="273" t="s">
        <v>268</v>
      </c>
      <c r="B20" s="284">
        <v>66231</v>
      </c>
      <c r="C20" s="274">
        <v>67626</v>
      </c>
      <c r="D20" s="274">
        <f>D21+D22</f>
        <v>70675.792530000006</v>
      </c>
      <c r="E20" s="274">
        <v>66784</v>
      </c>
      <c r="F20" s="274">
        <v>67021</v>
      </c>
      <c r="G20" s="274">
        <v>67831</v>
      </c>
      <c r="H20" s="274">
        <v>69285</v>
      </c>
      <c r="I20" s="275">
        <v>72577.550380000001</v>
      </c>
      <c r="J20" s="275">
        <v>76356.781264890073</v>
      </c>
    </row>
    <row r="21" spans="1:10" s="57" customFormat="1" ht="15" customHeight="1" x14ac:dyDescent="0.2">
      <c r="A21" s="276" t="s">
        <v>269</v>
      </c>
      <c r="B21" s="280">
        <v>57091</v>
      </c>
      <c r="C21" s="277">
        <v>58298</v>
      </c>
      <c r="D21" s="277">
        <v>61389.710319999998</v>
      </c>
      <c r="E21" s="277">
        <v>56221</v>
      </c>
      <c r="F21" s="277">
        <v>56957</v>
      </c>
      <c r="G21" s="277">
        <v>58061</v>
      </c>
      <c r="H21" s="277">
        <v>59365</v>
      </c>
      <c r="I21" s="278">
        <v>61989.312330000001</v>
      </c>
      <c r="J21" s="278">
        <v>65264.735041440072</v>
      </c>
    </row>
    <row r="22" spans="1:10" s="57" customFormat="1" ht="15" customHeight="1" x14ac:dyDescent="0.2">
      <c r="A22" s="276" t="s">
        <v>270</v>
      </c>
      <c r="B22" s="280">
        <v>9141</v>
      </c>
      <c r="C22" s="277">
        <v>9329</v>
      </c>
      <c r="D22" s="277">
        <v>9286.0822100000005</v>
      </c>
      <c r="E22" s="277">
        <v>10563</v>
      </c>
      <c r="F22" s="277">
        <v>10064</v>
      </c>
      <c r="G22" s="277">
        <v>9770</v>
      </c>
      <c r="H22" s="277">
        <v>9921</v>
      </c>
      <c r="I22" s="278">
        <v>10588.23805</v>
      </c>
      <c r="J22" s="278">
        <v>11092.046223450001</v>
      </c>
    </row>
    <row r="23" spans="1:10" s="57" customFormat="1" ht="15" customHeight="1" x14ac:dyDescent="0.2">
      <c r="A23" s="273" t="s">
        <v>271</v>
      </c>
      <c r="B23" s="284">
        <f>B24+B25+B26+B27</f>
        <v>9990</v>
      </c>
      <c r="C23" s="274">
        <f t="shared" ref="C23:J23" si="1">C24+C25+C26+C27</f>
        <v>10364</v>
      </c>
      <c r="D23" s="274">
        <f t="shared" si="1"/>
        <v>10595.362364999999</v>
      </c>
      <c r="E23" s="274">
        <f t="shared" si="1"/>
        <v>10765</v>
      </c>
      <c r="F23" s="274">
        <f t="shared" si="1"/>
        <v>11433</v>
      </c>
      <c r="G23" s="274">
        <f t="shared" si="1"/>
        <v>9027</v>
      </c>
      <c r="H23" s="274">
        <f t="shared" si="1"/>
        <v>9739</v>
      </c>
      <c r="I23" s="274">
        <f t="shared" si="1"/>
        <v>10540.122137999975</v>
      </c>
      <c r="J23" s="275">
        <f t="shared" si="1"/>
        <v>10787.218047619985</v>
      </c>
    </row>
    <row r="24" spans="1:10" s="57" customFormat="1" ht="15" customHeight="1" x14ac:dyDescent="0.2">
      <c r="A24" s="288" t="s">
        <v>272</v>
      </c>
      <c r="B24" s="280">
        <v>6541</v>
      </c>
      <c r="C24" s="277">
        <v>6881</v>
      </c>
      <c r="D24" s="277">
        <v>6900.2492910000001</v>
      </c>
      <c r="E24" s="277">
        <v>7034</v>
      </c>
      <c r="F24" s="277">
        <v>7561</v>
      </c>
      <c r="G24" s="277">
        <v>5455</v>
      </c>
      <c r="H24" s="277">
        <v>6121</v>
      </c>
      <c r="I24" s="278">
        <v>6887.2313199999753</v>
      </c>
      <c r="J24" s="278">
        <v>6548.8421772999836</v>
      </c>
    </row>
    <row r="25" spans="1:10" s="57" customFormat="1" ht="15" customHeight="1" x14ac:dyDescent="0.2">
      <c r="A25" s="276" t="s">
        <v>273</v>
      </c>
      <c r="B25" s="280">
        <v>1573</v>
      </c>
      <c r="C25" s="277">
        <v>1554</v>
      </c>
      <c r="D25" s="277">
        <v>1585.61897</v>
      </c>
      <c r="E25" s="277">
        <v>1644</v>
      </c>
      <c r="F25" s="277">
        <v>1659</v>
      </c>
      <c r="G25" s="277">
        <v>1637</v>
      </c>
      <c r="H25" s="277">
        <v>1746</v>
      </c>
      <c r="I25" s="278">
        <v>1788.0167899999999</v>
      </c>
      <c r="J25" s="278">
        <v>1786.9351572599992</v>
      </c>
    </row>
    <row r="26" spans="1:10" s="57" customFormat="1" ht="15" customHeight="1" x14ac:dyDescent="0.2">
      <c r="A26" s="288" t="s">
        <v>274</v>
      </c>
      <c r="B26" s="277">
        <v>1389</v>
      </c>
      <c r="C26" s="280">
        <v>1432</v>
      </c>
      <c r="D26" s="277">
        <v>1483.706954</v>
      </c>
      <c r="E26" s="277">
        <v>1458</v>
      </c>
      <c r="F26" s="280">
        <v>1576</v>
      </c>
      <c r="G26" s="280">
        <v>1267</v>
      </c>
      <c r="H26" s="280">
        <v>1172</v>
      </c>
      <c r="I26" s="280">
        <v>1161.1495809999999</v>
      </c>
      <c r="J26" s="279">
        <v>1778.87124206</v>
      </c>
    </row>
    <row r="27" spans="1:10" s="57" customFormat="1" ht="15" customHeight="1" x14ac:dyDescent="0.2">
      <c r="A27" s="211" t="s">
        <v>275</v>
      </c>
      <c r="B27" s="106">
        <v>487</v>
      </c>
      <c r="C27" s="281">
        <v>497</v>
      </c>
      <c r="D27" s="281">
        <v>625.78715</v>
      </c>
      <c r="E27" s="281">
        <v>629</v>
      </c>
      <c r="F27" s="281">
        <v>637</v>
      </c>
      <c r="G27" s="281">
        <v>668</v>
      </c>
      <c r="H27" s="281">
        <v>700</v>
      </c>
      <c r="I27" s="281">
        <v>703.72444700000005</v>
      </c>
      <c r="J27" s="108">
        <v>672.56947100000002</v>
      </c>
    </row>
    <row r="28" spans="1:10" s="57" customFormat="1" ht="15" customHeight="1" x14ac:dyDescent="0.2">
      <c r="A28" s="273" t="s">
        <v>276</v>
      </c>
      <c r="B28" s="284">
        <v>8649</v>
      </c>
      <c r="C28" s="274">
        <v>8758</v>
      </c>
      <c r="D28" s="274">
        <v>8634.07</v>
      </c>
      <c r="E28" s="274">
        <v>9005</v>
      </c>
      <c r="F28" s="274">
        <v>9040</v>
      </c>
      <c r="G28" s="284">
        <v>8536</v>
      </c>
      <c r="H28" s="274">
        <v>8583</v>
      </c>
      <c r="I28" s="275">
        <v>8633.5370000000003</v>
      </c>
      <c r="J28" s="275">
        <v>9187.8340489799994</v>
      </c>
    </row>
    <row r="29" spans="1:10" s="57" customFormat="1" ht="15" customHeight="1" x14ac:dyDescent="0.2">
      <c r="A29" s="289" t="s">
        <v>277</v>
      </c>
      <c r="B29" s="290">
        <v>9307</v>
      </c>
      <c r="C29" s="290">
        <v>9232</v>
      </c>
      <c r="D29" s="290">
        <v>9148.1112499999999</v>
      </c>
      <c r="E29" s="291">
        <v>9159</v>
      </c>
      <c r="F29" s="292">
        <v>9192</v>
      </c>
      <c r="G29" s="292">
        <v>9245</v>
      </c>
      <c r="H29" s="293">
        <v>10240</v>
      </c>
      <c r="I29" s="292">
        <v>10910.54</v>
      </c>
      <c r="J29" s="294">
        <v>11447.031453580001</v>
      </c>
    </row>
    <row r="30" spans="1:10" s="57" customFormat="1" ht="15" customHeight="1" x14ac:dyDescent="0.2">
      <c r="A30" s="357" t="s">
        <v>107</v>
      </c>
      <c r="B30" s="358">
        <v>334088.35701251746</v>
      </c>
      <c r="C30" s="358">
        <v>338079.78478534019</v>
      </c>
      <c r="D30" s="358">
        <v>341912.65355594759</v>
      </c>
      <c r="E30" s="358">
        <v>344720.29411337688</v>
      </c>
      <c r="F30" s="358">
        <v>348730.45335809962</v>
      </c>
      <c r="G30" s="358">
        <v>352039.19644745928</v>
      </c>
      <c r="H30" s="358">
        <v>361646.7894505221</v>
      </c>
      <c r="I30" s="359">
        <f>I4+I10+I13+I16+I20+I23+I28+I29</f>
        <v>387387.508921</v>
      </c>
      <c r="J30" s="359">
        <f>J4+J10+J13+J16+J20+J23+J28+J29</f>
        <v>430922.22021811514</v>
      </c>
    </row>
    <row r="31" spans="1:10" ht="24" customHeight="1" x14ac:dyDescent="0.25">
      <c r="A31" s="494" t="s">
        <v>278</v>
      </c>
      <c r="B31" s="495"/>
      <c r="C31" s="495"/>
      <c r="D31" s="495"/>
      <c r="E31" s="495"/>
      <c r="F31" s="495"/>
      <c r="G31" s="495"/>
      <c r="H31" s="495"/>
      <c r="I31" s="495"/>
      <c r="J31" s="495"/>
    </row>
    <row r="32" spans="1:10" ht="24" customHeight="1" x14ac:dyDescent="0.2">
      <c r="A32" s="496" t="s">
        <v>279</v>
      </c>
      <c r="B32" s="496"/>
      <c r="C32" s="496"/>
      <c r="D32" s="496"/>
      <c r="E32" s="496"/>
      <c r="F32" s="496"/>
      <c r="G32" s="496"/>
      <c r="H32" s="496"/>
      <c r="I32" s="496"/>
      <c r="J32" s="496"/>
    </row>
    <row r="33" spans="5:10" ht="15" customHeight="1" x14ac:dyDescent="0.2">
      <c r="E33" s="435"/>
      <c r="F33" s="435"/>
      <c r="G33" s="435"/>
      <c r="H33" s="435"/>
      <c r="I33" s="435"/>
      <c r="J33" s="383" t="s">
        <v>385</v>
      </c>
    </row>
  </sheetData>
  <mergeCells count="3">
    <mergeCell ref="A1:J1"/>
    <mergeCell ref="A31:J31"/>
    <mergeCell ref="A32:J32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T1</vt:lpstr>
      <vt:lpstr>T2</vt:lpstr>
      <vt:lpstr>T3</vt:lpstr>
      <vt:lpstr>T4</vt:lpstr>
      <vt:lpstr>T4a</vt:lpstr>
      <vt:lpstr>T5</vt:lpstr>
      <vt:lpstr>T5a</vt:lpstr>
      <vt:lpstr>T6</vt:lpstr>
      <vt:lpstr>T6a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'T1'!OLE_LINK100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Vladimíra Kalnická</dc:creator>
  <cp:lastModifiedBy>dohnal1452</cp:lastModifiedBy>
  <cp:lastPrinted>2020-02-18T11:24:31Z</cp:lastPrinted>
  <dcterms:created xsi:type="dcterms:W3CDTF">2019-02-11T15:25:43Z</dcterms:created>
  <dcterms:modified xsi:type="dcterms:W3CDTF">2020-02-18T13:39:12Z</dcterms:modified>
</cp:coreProperties>
</file>