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SHA zdravotnické účty_Kalnická\ANALÝZA SHA 2010-2018\TABULKOVÁ PŘÍLOHA\TABULKOVÁ PŘÍLOHA WEB\"/>
    </mc:Choice>
  </mc:AlternateContent>
  <bookViews>
    <workbookView xWindow="0" yWindow="0" windowWidth="21585" windowHeight="11175"/>
  </bookViews>
  <sheets>
    <sheet name="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F32" i="1"/>
  <c r="B32" i="1"/>
  <c r="K32" i="1" s="1"/>
  <c r="B31" i="1"/>
  <c r="K31" i="1" s="1"/>
  <c r="B30" i="1"/>
  <c r="K30" i="1" s="1"/>
  <c r="C29" i="1"/>
  <c r="B29" i="1" s="1"/>
  <c r="K29" i="1" s="1"/>
  <c r="K28" i="1"/>
  <c r="F28" i="1"/>
  <c r="B28" i="1"/>
  <c r="B27" i="1"/>
  <c r="K27" i="1" s="1"/>
  <c r="G26" i="1"/>
  <c r="G33" i="1" s="1"/>
  <c r="C26" i="1"/>
  <c r="B26" i="1" s="1"/>
  <c r="K25" i="1"/>
  <c r="B25" i="1"/>
  <c r="K24" i="1"/>
  <c r="B23" i="1"/>
  <c r="K23" i="1" s="1"/>
  <c r="B22" i="1"/>
  <c r="K22" i="1" s="1"/>
  <c r="J21" i="1"/>
  <c r="E21" i="1"/>
  <c r="B21" i="1"/>
  <c r="K21" i="1" s="1"/>
  <c r="B20" i="1"/>
  <c r="K20" i="1" s="1"/>
  <c r="B19" i="1"/>
  <c r="K19" i="1" s="1"/>
  <c r="E18" i="1"/>
  <c r="E33" i="1" s="1"/>
  <c r="C18" i="1"/>
  <c r="B18" i="1"/>
  <c r="K18" i="1" s="1"/>
  <c r="B17" i="1"/>
  <c r="K17" i="1" s="1"/>
  <c r="B16" i="1"/>
  <c r="K16" i="1" s="1"/>
  <c r="B15" i="1"/>
  <c r="K15" i="1" s="1"/>
  <c r="B14" i="1"/>
  <c r="K14" i="1" s="1"/>
  <c r="B13" i="1"/>
  <c r="K13" i="1" s="1"/>
  <c r="J12" i="1"/>
  <c r="E12" i="1"/>
  <c r="C12" i="1"/>
  <c r="B12" i="1" s="1"/>
  <c r="K12" i="1" s="1"/>
  <c r="K11" i="1"/>
  <c r="B11" i="1"/>
  <c r="K10" i="1"/>
  <c r="B10" i="1"/>
  <c r="E9" i="1"/>
  <c r="D9" i="1"/>
  <c r="B9" i="1" s="1"/>
  <c r="K9" i="1" s="1"/>
  <c r="C9" i="1"/>
  <c r="B8" i="1"/>
  <c r="K8" i="1" s="1"/>
  <c r="B7" i="1"/>
  <c r="K7" i="1" s="1"/>
  <c r="B6" i="1"/>
  <c r="K6" i="1" s="1"/>
  <c r="J5" i="1"/>
  <c r="J33" i="1" s="1"/>
  <c r="E5" i="1"/>
  <c r="D5" i="1"/>
  <c r="D33" i="1" s="1"/>
  <c r="C5" i="1"/>
  <c r="B5" i="1" l="1"/>
  <c r="K5" i="1" s="1"/>
  <c r="C33" i="1"/>
  <c r="B33" i="1" s="1"/>
  <c r="K33" i="1" s="1"/>
  <c r="F26" i="1"/>
  <c r="F33" i="1" s="1"/>
  <c r="K26" i="1" l="1"/>
</calcChain>
</file>

<file path=xl/sharedStrings.xml><?xml version="1.0" encoding="utf-8"?>
<sst xmlns="http://schemas.openxmlformats.org/spreadsheetml/2006/main" count="45" uniqueCount="44">
  <si>
    <t xml:space="preserve">Tabulka č. 3 Výdaje na zdravotní péči podle typu poskytovatele a zdroje financování v roce 2018 
(v mil. Kč) </t>
  </si>
  <si>
    <t>HP x HF</t>
  </si>
  <si>
    <t>Veřejné zdroje celkem</t>
  </si>
  <si>
    <t>v tom</t>
  </si>
  <si>
    <t>Soukromé zdroje
 (bez domácností)</t>
  </si>
  <si>
    <t>Přímé platby domácností</t>
  </si>
  <si>
    <t>Celkem</t>
  </si>
  <si>
    <t xml:space="preserve">Státní rozpočet </t>
  </si>
  <si>
    <t>Místní rozpočty</t>
  </si>
  <si>
    <t>Zdravotní pojišťovny</t>
  </si>
  <si>
    <t>Soukromé pojištění</t>
  </si>
  <si>
    <t>Neziskové organizace</t>
  </si>
  <si>
    <t>Závodní péče</t>
  </si>
  <si>
    <t>1 Nemocnice</t>
  </si>
  <si>
    <t xml:space="preserve"> 1.1 Všeobecné nemocnice</t>
  </si>
  <si>
    <t xml:space="preserve"> 1.2 Psychiatrické nemocnice</t>
  </si>
  <si>
    <t xml:space="preserve"> 1.3 Specializované nemocnice</t>
  </si>
  <si>
    <t>2 Lůžková zařízení dlouhodobé péče</t>
  </si>
  <si>
    <t xml:space="preserve"> 2.1 Zařízení ošetřovatelské dlouhodobé péče</t>
  </si>
  <si>
    <t xml:space="preserve"> 2.2 Léčebny pro zdravotně postižené 
a osoby ohrožené závislostmi</t>
  </si>
  <si>
    <t>3 Poskytovatelé ambulantní péče</t>
  </si>
  <si>
    <t xml:space="preserve"> 3.1 Ordinace lékařů</t>
  </si>
  <si>
    <t xml:space="preserve"> 3.2 Ordinace zubních lékařů</t>
  </si>
  <si>
    <t xml:space="preserve"> 3.3 Ostatní poskytovatelé zdravotní péče</t>
  </si>
  <si>
    <t xml:space="preserve"> 3.4 Ambulantní centra</t>
  </si>
  <si>
    <t xml:space="preserve"> 3.5 Poskytovatelé služeb domácí péče</t>
  </si>
  <si>
    <t>4 Poskytovatelé doplňkových služeb</t>
  </si>
  <si>
    <t xml:space="preserve"> 4.1 Doprava pacientů a záchranná služba</t>
  </si>
  <si>
    <t xml:space="preserve"> 4.2 Laboratoře</t>
  </si>
  <si>
    <t xml:space="preserve"> 5 Lékárny a výdejny prostředků zdravotnické techniky</t>
  </si>
  <si>
    <t xml:space="preserve"> 5.1 Lékárny</t>
  </si>
  <si>
    <t xml:space="preserve"> 5.2 Prodejci a dodavatelé zdravotnického zboží a přístrojů</t>
  </si>
  <si>
    <t xml:space="preserve"> 5.9 Ostatní prodejci</t>
  </si>
  <si>
    <t xml:space="preserve"> </t>
  </si>
  <si>
    <t>6 Poskytovatelé preventivní péče</t>
  </si>
  <si>
    <t>7 Správa systému zdravotní péče</t>
  </si>
  <si>
    <t xml:space="preserve"> 7.1 Státní správa</t>
  </si>
  <si>
    <t xml:space="preserve"> 7.2 Správa zdravotních pojišťoven</t>
  </si>
  <si>
    <t>8 Ostatní odvětví ekonomiky</t>
  </si>
  <si>
    <t xml:space="preserve"> 8.1 Domácnosti jako poskytovatelé zdravotní péče</t>
  </si>
  <si>
    <t xml:space="preserve"> 8.2 Ostatní poskytovatelé zdravotní péče</t>
  </si>
  <si>
    <t>9 Nerozlišeno</t>
  </si>
  <si>
    <t>Celkový součet</t>
  </si>
  <si>
    <t xml:space="preserve">Zdroj: Zdravotnické účty 2010–2018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</si>
</sst>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b/>
      <sz val="10"/>
      <color rgb="FF96363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rgb="FFF2DCDB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0" xfId="1" applyFont="1" applyAlignment="1"/>
    <xf numFmtId="0" fontId="1" fillId="0" borderId="0" xfId="0" applyFont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 applyBorder="1" applyAlignment="1">
      <alignment wrapText="1"/>
    </xf>
    <xf numFmtId="3" fontId="4" fillId="0" borderId="7" xfId="0" applyNumberFormat="1" applyFont="1" applyFill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0" fontId="1" fillId="0" borderId="7" xfId="0" applyFont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1" fontId="1" fillId="0" borderId="7" xfId="0" applyNumberFormat="1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1" fontId="1" fillId="0" borderId="7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3" fontId="1" fillId="0" borderId="7" xfId="0" applyNumberFormat="1" applyFont="1" applyFill="1" applyBorder="1" applyAlignment="1">
      <alignment wrapText="1"/>
    </xf>
    <xf numFmtId="3" fontId="1" fillId="0" borderId="0" xfId="0" applyNumberFormat="1" applyFont="1"/>
    <xf numFmtId="0" fontId="7" fillId="0" borderId="10" xfId="0" applyFont="1" applyBorder="1" applyAlignment="1"/>
    <xf numFmtId="0" fontId="7" fillId="0" borderId="0" xfId="0" applyFont="1" applyBorder="1" applyAlignment="1">
      <alignment horizontal="right"/>
    </xf>
    <xf numFmtId="0" fontId="8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wrapText="1"/>
    </xf>
    <xf numFmtId="3" fontId="4" fillId="2" borderId="7" xfId="0" applyNumberFormat="1" applyFont="1" applyFill="1" applyBorder="1" applyAlignment="1">
      <alignment wrapText="1"/>
    </xf>
    <xf numFmtId="3" fontId="4" fillId="2" borderId="9" xfId="0" applyNumberFormat="1" applyFont="1" applyFill="1" applyBorder="1" applyAlignment="1">
      <alignment wrapText="1"/>
    </xf>
    <xf numFmtId="1" fontId="4" fillId="2" borderId="9" xfId="0" applyNumberFormat="1" applyFont="1" applyFill="1" applyBorder="1" applyAlignment="1">
      <alignment wrapText="1"/>
    </xf>
    <xf numFmtId="3" fontId="4" fillId="2" borderId="8" xfId="0" applyNumberFormat="1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3" fontId="4" fillId="3" borderId="7" xfId="0" applyNumberFormat="1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3" fontId="4" fillId="3" borderId="0" xfId="0" applyNumberFormat="1" applyFont="1" applyFill="1" applyBorder="1" applyAlignment="1">
      <alignment wrapText="1"/>
    </xf>
    <xf numFmtId="0" fontId="4" fillId="3" borderId="0" xfId="0" applyFont="1" applyFill="1" applyBorder="1" applyAlignment="1">
      <alignment vertical="center" wrapText="1"/>
    </xf>
    <xf numFmtId="1" fontId="4" fillId="3" borderId="7" xfId="0" applyNumberFormat="1" applyFont="1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2DCDB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zoomScaleNormal="100" workbookViewId="0">
      <selection sqref="A1:K1"/>
    </sheetView>
  </sheetViews>
  <sheetFormatPr defaultRowHeight="11.25" x14ac:dyDescent="0.2"/>
  <cols>
    <col min="1" max="1" width="27.42578125" style="1" customWidth="1"/>
    <col min="2" max="6" width="6.5703125" style="1" customWidth="1"/>
    <col min="7" max="9" width="6" style="1" customWidth="1"/>
    <col min="10" max="11" width="6.5703125" style="1" customWidth="1"/>
    <col min="12" max="16384" width="9.140625" style="1"/>
  </cols>
  <sheetData>
    <row r="1" spans="1:12" ht="26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ht="1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s="5" customFormat="1" ht="15" customHeight="1" x14ac:dyDescent="0.2">
      <c r="A3" s="20" t="s">
        <v>1</v>
      </c>
      <c r="B3" s="21" t="s">
        <v>2</v>
      </c>
      <c r="C3" s="22" t="s">
        <v>3</v>
      </c>
      <c r="D3" s="22"/>
      <c r="E3" s="22"/>
      <c r="F3" s="23" t="s">
        <v>4</v>
      </c>
      <c r="G3" s="22" t="s">
        <v>3</v>
      </c>
      <c r="H3" s="22"/>
      <c r="I3" s="22"/>
      <c r="J3" s="24" t="s">
        <v>5</v>
      </c>
      <c r="K3" s="24" t="s">
        <v>6</v>
      </c>
      <c r="L3" s="4"/>
    </row>
    <row r="4" spans="1:12" ht="69.75" customHeight="1" thickBot="1" x14ac:dyDescent="0.25">
      <c r="A4" s="25"/>
      <c r="B4" s="26"/>
      <c r="C4" s="27" t="s">
        <v>7</v>
      </c>
      <c r="D4" s="27" t="s">
        <v>8</v>
      </c>
      <c r="E4" s="27" t="s">
        <v>9</v>
      </c>
      <c r="F4" s="28"/>
      <c r="G4" s="27" t="s">
        <v>10</v>
      </c>
      <c r="H4" s="27" t="s">
        <v>11</v>
      </c>
      <c r="I4" s="27" t="s">
        <v>12</v>
      </c>
      <c r="J4" s="29"/>
      <c r="K4" s="29"/>
    </row>
    <row r="5" spans="1:12" ht="15" customHeight="1" x14ac:dyDescent="0.2">
      <c r="A5" s="35" t="s">
        <v>13</v>
      </c>
      <c r="B5" s="36">
        <f>C5+D5+E5</f>
        <v>168655.32139390003</v>
      </c>
      <c r="C5" s="36">
        <f>C6+C8</f>
        <v>1934.7567953</v>
      </c>
      <c r="D5" s="36">
        <f>D6+D8</f>
        <v>2879.4618146000003</v>
      </c>
      <c r="E5" s="36">
        <f>E6+E7+E8</f>
        <v>163841.10278400002</v>
      </c>
      <c r="F5" s="36"/>
      <c r="G5" s="37"/>
      <c r="H5" s="37"/>
      <c r="I5" s="37"/>
      <c r="J5" s="36">
        <f>J6+J8</f>
        <v>3991.1626615</v>
      </c>
      <c r="K5" s="38">
        <f>B5+F5+J5</f>
        <v>172646.48405540004</v>
      </c>
    </row>
    <row r="6" spans="1:12" ht="15" customHeight="1" x14ac:dyDescent="0.2">
      <c r="A6" s="6" t="s">
        <v>14</v>
      </c>
      <c r="B6" s="7">
        <f t="shared" ref="B6:B32" si="0">C6+D6+E6</f>
        <v>152954.54143900002</v>
      </c>
      <c r="C6" s="8">
        <v>1570.029221</v>
      </c>
      <c r="D6" s="8">
        <v>1975.347718</v>
      </c>
      <c r="E6" s="8">
        <v>149409.16450000001</v>
      </c>
      <c r="F6" s="7"/>
      <c r="G6" s="9"/>
      <c r="H6" s="9"/>
      <c r="I6" s="9"/>
      <c r="J6" s="8">
        <v>933.16266150000001</v>
      </c>
      <c r="K6" s="10">
        <f t="shared" ref="K6:K33" si="1">B6+F6+J6</f>
        <v>153887.70410050004</v>
      </c>
    </row>
    <row r="7" spans="1:12" ht="15" customHeight="1" x14ac:dyDescent="0.2">
      <c r="A7" s="6" t="s">
        <v>15</v>
      </c>
      <c r="B7" s="7">
        <f t="shared" si="0"/>
        <v>5952.4055850000004</v>
      </c>
      <c r="C7" s="8"/>
      <c r="D7" s="8"/>
      <c r="E7" s="8">
        <v>5952.4055850000004</v>
      </c>
      <c r="F7" s="7"/>
      <c r="G7" s="9"/>
      <c r="H7" s="9"/>
      <c r="I7" s="9"/>
      <c r="J7" s="8"/>
      <c r="K7" s="10">
        <f t="shared" si="1"/>
        <v>5952.4055850000004</v>
      </c>
    </row>
    <row r="8" spans="1:12" ht="15" customHeight="1" x14ac:dyDescent="0.2">
      <c r="A8" s="6" t="s">
        <v>16</v>
      </c>
      <c r="B8" s="7">
        <f t="shared" si="0"/>
        <v>9748.3743698999988</v>
      </c>
      <c r="C8" s="8">
        <v>364.72757430000001</v>
      </c>
      <c r="D8" s="8">
        <v>904.11409660000004</v>
      </c>
      <c r="E8" s="8">
        <v>8479.5326989999994</v>
      </c>
      <c r="F8" s="7"/>
      <c r="G8" s="9"/>
      <c r="H8" s="9"/>
      <c r="I8" s="9"/>
      <c r="J8" s="8">
        <v>3058</v>
      </c>
      <c r="K8" s="10">
        <f t="shared" si="1"/>
        <v>12806.374369899999</v>
      </c>
    </row>
    <row r="9" spans="1:12" ht="24" customHeight="1" x14ac:dyDescent="0.2">
      <c r="A9" s="35" t="s">
        <v>17</v>
      </c>
      <c r="B9" s="36">
        <f t="shared" si="0"/>
        <v>32212.442921170001</v>
      </c>
      <c r="C9" s="36">
        <f>C10+C11</f>
        <v>30006</v>
      </c>
      <c r="D9" s="36">
        <f>D10</f>
        <v>72.096946169999995</v>
      </c>
      <c r="E9" s="36">
        <f>E10+E11</f>
        <v>2134.3459749999997</v>
      </c>
      <c r="F9" s="36"/>
      <c r="G9" s="37"/>
      <c r="H9" s="37"/>
      <c r="I9" s="37"/>
      <c r="J9" s="36">
        <v>102</v>
      </c>
      <c r="K9" s="38">
        <f t="shared" si="1"/>
        <v>32314.442921170001</v>
      </c>
    </row>
    <row r="10" spans="1:12" ht="24" customHeight="1" x14ac:dyDescent="0.2">
      <c r="A10" s="6" t="s">
        <v>18</v>
      </c>
      <c r="B10" s="7">
        <f t="shared" si="0"/>
        <v>16576.245481170001</v>
      </c>
      <c r="C10" s="8">
        <v>14378</v>
      </c>
      <c r="D10" s="8">
        <v>72.096946169999995</v>
      </c>
      <c r="E10" s="8">
        <v>2126.1485349999998</v>
      </c>
      <c r="F10" s="7"/>
      <c r="G10" s="9"/>
      <c r="H10" s="9"/>
      <c r="I10" s="9"/>
      <c r="J10" s="8">
        <v>102</v>
      </c>
      <c r="K10" s="10">
        <f t="shared" si="1"/>
        <v>16678.245481170001</v>
      </c>
    </row>
    <row r="11" spans="1:12" ht="24" customHeight="1" x14ac:dyDescent="0.2">
      <c r="A11" s="6" t="s">
        <v>19</v>
      </c>
      <c r="B11" s="7">
        <f t="shared" si="0"/>
        <v>15636.19744</v>
      </c>
      <c r="C11" s="8">
        <v>15628</v>
      </c>
      <c r="D11" s="8"/>
      <c r="E11" s="11">
        <v>8.1974400000000003</v>
      </c>
      <c r="F11" s="7"/>
      <c r="G11" s="9"/>
      <c r="H11" s="9"/>
      <c r="I11" s="9"/>
      <c r="J11" s="8"/>
      <c r="K11" s="10">
        <f t="shared" si="1"/>
        <v>15636.19744</v>
      </c>
    </row>
    <row r="12" spans="1:12" ht="15" customHeight="1" x14ac:dyDescent="0.2">
      <c r="A12" s="35" t="s">
        <v>20</v>
      </c>
      <c r="B12" s="36">
        <f t="shared" si="0"/>
        <v>67597.867989099992</v>
      </c>
      <c r="C12" s="36">
        <f>C13</f>
        <v>308.26874079999999</v>
      </c>
      <c r="D12" s="36">
        <v>96.968229300000004</v>
      </c>
      <c r="E12" s="36">
        <f>E13+E14+E15+E16+E17</f>
        <v>67192.631018999993</v>
      </c>
      <c r="F12" s="36"/>
      <c r="G12" s="37"/>
      <c r="H12" s="37"/>
      <c r="I12" s="37"/>
      <c r="J12" s="36">
        <f>J13+J14+J15</f>
        <v>19024</v>
      </c>
      <c r="K12" s="38">
        <f t="shared" si="1"/>
        <v>86621.867989099992</v>
      </c>
    </row>
    <row r="13" spans="1:12" ht="15" customHeight="1" x14ac:dyDescent="0.2">
      <c r="A13" s="6" t="s">
        <v>21</v>
      </c>
      <c r="B13" s="7">
        <f t="shared" si="0"/>
        <v>42477.562350100001</v>
      </c>
      <c r="C13" s="8">
        <v>308.26874079999999</v>
      </c>
      <c r="D13" s="8">
        <v>96.968229300000004</v>
      </c>
      <c r="E13" s="8">
        <v>42072.325380000002</v>
      </c>
      <c r="F13" s="7"/>
      <c r="G13" s="9"/>
      <c r="H13" s="9"/>
      <c r="I13" s="9"/>
      <c r="J13" s="8">
        <v>5680</v>
      </c>
      <c r="K13" s="10">
        <f t="shared" si="1"/>
        <v>48157.562350100001</v>
      </c>
    </row>
    <row r="14" spans="1:12" ht="15" customHeight="1" x14ac:dyDescent="0.2">
      <c r="A14" s="6" t="s">
        <v>22</v>
      </c>
      <c r="B14" s="7">
        <f t="shared" si="0"/>
        <v>9592.002058</v>
      </c>
      <c r="C14" s="8"/>
      <c r="D14" s="8"/>
      <c r="E14" s="8">
        <v>9592.002058</v>
      </c>
      <c r="F14" s="7"/>
      <c r="G14" s="9"/>
      <c r="H14" s="9"/>
      <c r="I14" s="9"/>
      <c r="J14" s="8">
        <v>11148</v>
      </c>
      <c r="K14" s="10">
        <f t="shared" si="1"/>
        <v>20740.002057999998</v>
      </c>
    </row>
    <row r="15" spans="1:12" ht="24" customHeight="1" x14ac:dyDescent="0.2">
      <c r="A15" s="6" t="s">
        <v>23</v>
      </c>
      <c r="B15" s="7">
        <f t="shared" si="0"/>
        <v>3554.6353640000002</v>
      </c>
      <c r="C15" s="8"/>
      <c r="D15" s="8"/>
      <c r="E15" s="8">
        <v>3554.6353640000002</v>
      </c>
      <c r="F15" s="7"/>
      <c r="G15" s="9"/>
      <c r="H15" s="9"/>
      <c r="I15" s="9"/>
      <c r="J15" s="8">
        <v>2196</v>
      </c>
      <c r="K15" s="10">
        <f t="shared" si="1"/>
        <v>5750.6353639999998</v>
      </c>
    </row>
    <row r="16" spans="1:12" ht="15" customHeight="1" x14ac:dyDescent="0.2">
      <c r="A16" s="6" t="s">
        <v>24</v>
      </c>
      <c r="B16" s="7">
        <f t="shared" si="0"/>
        <v>10008.35773</v>
      </c>
      <c r="C16" s="8"/>
      <c r="D16" s="8"/>
      <c r="E16" s="8">
        <v>10008.35773</v>
      </c>
      <c r="F16" s="7"/>
      <c r="G16" s="9"/>
      <c r="H16" s="9"/>
      <c r="I16" s="9"/>
      <c r="J16" s="8"/>
      <c r="K16" s="10">
        <f t="shared" si="1"/>
        <v>10008.35773</v>
      </c>
    </row>
    <row r="17" spans="1:13" ht="15" customHeight="1" x14ac:dyDescent="0.2">
      <c r="A17" s="6" t="s">
        <v>25</v>
      </c>
      <c r="B17" s="7">
        <f t="shared" si="0"/>
        <v>1965.310487</v>
      </c>
      <c r="C17" s="8"/>
      <c r="D17" s="8"/>
      <c r="E17" s="8">
        <v>1965.310487</v>
      </c>
      <c r="F17" s="7"/>
      <c r="G17" s="9"/>
      <c r="H17" s="9"/>
      <c r="I17" s="9"/>
      <c r="J17" s="8"/>
      <c r="K17" s="10">
        <f t="shared" si="1"/>
        <v>1965.310487</v>
      </c>
    </row>
    <row r="18" spans="1:13" ht="24" customHeight="1" x14ac:dyDescent="0.2">
      <c r="A18" s="35" t="s">
        <v>26</v>
      </c>
      <c r="B18" s="36">
        <f t="shared" si="0"/>
        <v>16887.6778596</v>
      </c>
      <c r="C18" s="36">
        <f>C19</f>
        <v>522.39977160000001</v>
      </c>
      <c r="D18" s="36">
        <v>4582.7409520000001</v>
      </c>
      <c r="E18" s="36">
        <f>E19+E20</f>
        <v>11782.537135999999</v>
      </c>
      <c r="F18" s="36"/>
      <c r="G18" s="37"/>
      <c r="H18" s="37"/>
      <c r="I18" s="37"/>
      <c r="J18" s="36"/>
      <c r="K18" s="38">
        <f t="shared" si="1"/>
        <v>16887.6778596</v>
      </c>
    </row>
    <row r="19" spans="1:13" ht="24" customHeight="1" x14ac:dyDescent="0.2">
      <c r="A19" s="6" t="s">
        <v>27</v>
      </c>
      <c r="B19" s="7">
        <f t="shared" si="0"/>
        <v>9126.8865846000008</v>
      </c>
      <c r="C19" s="8">
        <v>522.39977160000001</v>
      </c>
      <c r="D19" s="8">
        <v>4582.7409520000001</v>
      </c>
      <c r="E19" s="8">
        <v>4021.7458609999999</v>
      </c>
      <c r="F19" s="7"/>
      <c r="G19" s="9"/>
      <c r="H19" s="9"/>
      <c r="I19" s="9"/>
      <c r="J19" s="8"/>
      <c r="K19" s="12">
        <f t="shared" si="1"/>
        <v>9126.8865846000008</v>
      </c>
    </row>
    <row r="20" spans="1:13" ht="15" customHeight="1" x14ac:dyDescent="0.2">
      <c r="A20" s="6" t="s">
        <v>28</v>
      </c>
      <c r="B20" s="7">
        <f t="shared" si="0"/>
        <v>7760.7912749999996</v>
      </c>
      <c r="C20" s="8"/>
      <c r="D20" s="8"/>
      <c r="E20" s="8">
        <v>7760.7912749999996</v>
      </c>
      <c r="F20" s="7"/>
      <c r="G20" s="9"/>
      <c r="H20" s="9"/>
      <c r="I20" s="9"/>
      <c r="J20" s="8"/>
      <c r="K20" s="12">
        <f t="shared" si="1"/>
        <v>7760.7912749999996</v>
      </c>
    </row>
    <row r="21" spans="1:13" ht="24" customHeight="1" x14ac:dyDescent="0.2">
      <c r="A21" s="35" t="s">
        <v>29</v>
      </c>
      <c r="B21" s="36">
        <f t="shared" si="0"/>
        <v>29447.041485000002</v>
      </c>
      <c r="C21" s="36"/>
      <c r="D21" s="36"/>
      <c r="E21" s="36">
        <f>E22+E23</f>
        <v>29447.041485000002</v>
      </c>
      <c r="F21" s="36"/>
      <c r="G21" s="37"/>
      <c r="H21" s="37"/>
      <c r="I21" s="37"/>
      <c r="J21" s="36">
        <f>J22+J23</f>
        <v>34648</v>
      </c>
      <c r="K21" s="38">
        <f t="shared" si="1"/>
        <v>64095.041485000002</v>
      </c>
    </row>
    <row r="22" spans="1:13" ht="15" customHeight="1" x14ac:dyDescent="0.2">
      <c r="A22" s="6" t="s">
        <v>30</v>
      </c>
      <c r="B22" s="7">
        <f t="shared" si="0"/>
        <v>27070.522730000001</v>
      </c>
      <c r="C22" s="8"/>
      <c r="D22" s="8"/>
      <c r="E22" s="8">
        <v>27070.522730000001</v>
      </c>
      <c r="F22" s="7"/>
      <c r="G22" s="9"/>
      <c r="H22" s="9"/>
      <c r="I22" s="9"/>
      <c r="J22" s="8">
        <v>28480</v>
      </c>
      <c r="K22" s="10">
        <f t="shared" si="1"/>
        <v>55550.522729999997</v>
      </c>
    </row>
    <row r="23" spans="1:13" ht="24" customHeight="1" x14ac:dyDescent="0.2">
      <c r="A23" s="6" t="s">
        <v>31</v>
      </c>
      <c r="B23" s="7">
        <f t="shared" si="0"/>
        <v>2376.5187550000001</v>
      </c>
      <c r="C23" s="8"/>
      <c r="D23" s="8"/>
      <c r="E23" s="8">
        <v>2376.5187550000001</v>
      </c>
      <c r="F23" s="7"/>
      <c r="G23" s="9"/>
      <c r="H23" s="9"/>
      <c r="I23" s="9"/>
      <c r="J23" s="8">
        <v>6168</v>
      </c>
      <c r="K23" s="10">
        <f t="shared" si="1"/>
        <v>8544.518755000001</v>
      </c>
    </row>
    <row r="24" spans="1:13" ht="15" customHeight="1" x14ac:dyDescent="0.2">
      <c r="A24" s="6" t="s">
        <v>32</v>
      </c>
      <c r="B24" s="7"/>
      <c r="C24" s="8"/>
      <c r="D24" s="8"/>
      <c r="E24" s="9" t="s">
        <v>33</v>
      </c>
      <c r="F24" s="7"/>
      <c r="G24" s="9"/>
      <c r="H24" s="9"/>
      <c r="I24" s="9"/>
      <c r="J24" s="8"/>
      <c r="K24" s="12">
        <f t="shared" si="1"/>
        <v>0</v>
      </c>
    </row>
    <row r="25" spans="1:13" ht="15" customHeight="1" x14ac:dyDescent="0.2">
      <c r="A25" s="39" t="s">
        <v>34</v>
      </c>
      <c r="B25" s="36">
        <f t="shared" si="0"/>
        <v>745.90268370000001</v>
      </c>
      <c r="C25" s="36">
        <v>320.01980500000002</v>
      </c>
      <c r="D25" s="36"/>
      <c r="E25" s="40">
        <v>425.88287869999999</v>
      </c>
      <c r="F25" s="36">
        <v>1197</v>
      </c>
      <c r="G25" s="37"/>
      <c r="H25" s="37"/>
      <c r="I25" s="36">
        <v>1197</v>
      </c>
      <c r="J25" s="36"/>
      <c r="K25" s="38">
        <f t="shared" si="1"/>
        <v>1942.9026837000001</v>
      </c>
    </row>
    <row r="26" spans="1:13" ht="15" customHeight="1" x14ac:dyDescent="0.2">
      <c r="A26" s="39" t="s">
        <v>35</v>
      </c>
      <c r="B26" s="36">
        <f t="shared" si="0"/>
        <v>12324.985076299999</v>
      </c>
      <c r="C26" s="36">
        <f>C27</f>
        <v>5322.007243</v>
      </c>
      <c r="D26" s="36">
        <v>239.8728333</v>
      </c>
      <c r="E26" s="36">
        <v>6763.1049999999996</v>
      </c>
      <c r="F26" s="36">
        <f>G26</f>
        <v>20.64</v>
      </c>
      <c r="G26" s="40">
        <f>G28</f>
        <v>20.64</v>
      </c>
      <c r="H26" s="37"/>
      <c r="I26" s="37"/>
      <c r="J26" s="36"/>
      <c r="K26" s="38">
        <f t="shared" si="1"/>
        <v>12345.625076299999</v>
      </c>
    </row>
    <row r="27" spans="1:13" ht="15" customHeight="1" x14ac:dyDescent="0.2">
      <c r="A27" s="6" t="s">
        <v>36</v>
      </c>
      <c r="B27" s="7">
        <f t="shared" si="0"/>
        <v>5561.8800762999999</v>
      </c>
      <c r="C27" s="8">
        <v>5322.007243</v>
      </c>
      <c r="D27" s="8">
        <v>239.8728333</v>
      </c>
      <c r="E27" s="9"/>
      <c r="F27" s="7"/>
      <c r="G27" s="11"/>
      <c r="H27" s="9"/>
      <c r="I27" s="9"/>
      <c r="J27" s="8"/>
      <c r="K27" s="12">
        <f t="shared" si="1"/>
        <v>5561.8800762999999</v>
      </c>
    </row>
    <row r="28" spans="1:13" ht="15" customHeight="1" x14ac:dyDescent="0.2">
      <c r="A28" s="6" t="s">
        <v>37</v>
      </c>
      <c r="B28" s="7">
        <f t="shared" si="0"/>
        <v>6763.1049999999996</v>
      </c>
      <c r="C28" s="8"/>
      <c r="D28" s="8"/>
      <c r="E28" s="8">
        <v>6763.1049999999996</v>
      </c>
      <c r="F28" s="7">
        <f>G28</f>
        <v>20.64</v>
      </c>
      <c r="G28" s="13">
        <v>20.64</v>
      </c>
      <c r="H28" s="14"/>
      <c r="I28" s="14"/>
      <c r="J28" s="15"/>
      <c r="K28" s="10">
        <f t="shared" si="1"/>
        <v>6783.7449999999999</v>
      </c>
      <c r="M28" s="16"/>
    </row>
    <row r="29" spans="1:13" ht="15" customHeight="1" x14ac:dyDescent="0.2">
      <c r="A29" s="35" t="s">
        <v>38</v>
      </c>
      <c r="B29" s="36">
        <f t="shared" si="0"/>
        <v>29080.136910000001</v>
      </c>
      <c r="C29" s="36">
        <f>C30+C31</f>
        <v>29080.136910000001</v>
      </c>
      <c r="D29" s="36"/>
      <c r="E29" s="37"/>
      <c r="F29" s="36"/>
      <c r="G29" s="40"/>
      <c r="H29" s="37"/>
      <c r="I29" s="36"/>
      <c r="J29" s="36"/>
      <c r="K29" s="38">
        <f t="shared" si="1"/>
        <v>29080.136910000001</v>
      </c>
    </row>
    <row r="30" spans="1:13" ht="24" customHeight="1" x14ac:dyDescent="0.2">
      <c r="A30" s="6" t="s">
        <v>39</v>
      </c>
      <c r="B30" s="7">
        <f t="shared" si="0"/>
        <v>19706.136910000001</v>
      </c>
      <c r="C30" s="8">
        <v>19706.136910000001</v>
      </c>
      <c r="D30" s="8"/>
      <c r="E30" s="9"/>
      <c r="F30" s="7"/>
      <c r="G30" s="11"/>
      <c r="H30" s="9"/>
      <c r="I30" s="9"/>
      <c r="J30" s="8"/>
      <c r="K30" s="12">
        <f t="shared" si="1"/>
        <v>19706.136910000001</v>
      </c>
    </row>
    <row r="31" spans="1:13" ht="24" customHeight="1" x14ac:dyDescent="0.2">
      <c r="A31" s="6" t="s">
        <v>40</v>
      </c>
      <c r="B31" s="7">
        <f t="shared" si="0"/>
        <v>9374</v>
      </c>
      <c r="C31" s="8">
        <v>9374</v>
      </c>
      <c r="D31" s="8"/>
      <c r="E31" s="9"/>
      <c r="F31" s="7"/>
      <c r="G31" s="11"/>
      <c r="H31" s="9"/>
      <c r="I31" s="8"/>
      <c r="J31" s="8"/>
      <c r="K31" s="12">
        <f t="shared" si="1"/>
        <v>9374</v>
      </c>
    </row>
    <row r="32" spans="1:13" ht="15" customHeight="1" x14ac:dyDescent="0.2">
      <c r="A32" s="35" t="s">
        <v>41</v>
      </c>
      <c r="B32" s="36">
        <f t="shared" si="0"/>
        <v>4900.4484859000004</v>
      </c>
      <c r="C32" s="36">
        <v>2009.269055</v>
      </c>
      <c r="D32" s="36">
        <v>564.51614289999998</v>
      </c>
      <c r="E32" s="36">
        <v>2326.6632880000002</v>
      </c>
      <c r="F32" s="36">
        <f>G32+H32</f>
        <v>10087.592765500001</v>
      </c>
      <c r="G32" s="40">
        <v>543.7677655</v>
      </c>
      <c r="H32" s="36">
        <v>9543.8250000000007</v>
      </c>
      <c r="I32" s="37"/>
      <c r="J32" s="36"/>
      <c r="K32" s="38">
        <f t="shared" si="1"/>
        <v>14988.041251400002</v>
      </c>
    </row>
    <row r="33" spans="1:11" ht="15" customHeight="1" x14ac:dyDescent="0.2">
      <c r="A33" s="30" t="s">
        <v>42</v>
      </c>
      <c r="B33" s="31">
        <f>C33+D33+E33</f>
        <v>361851.82480466994</v>
      </c>
      <c r="C33" s="32">
        <f>C5+C9+C12+C18+C25+C26+C29+C32</f>
        <v>69502.85832069999</v>
      </c>
      <c r="D33" s="32">
        <f>D5+D9+D12+D18+D26+D32</f>
        <v>8435.6569182700005</v>
      </c>
      <c r="E33" s="32">
        <f>E5+E9+E12+E18+E21+E25+E26+E32</f>
        <v>283913.30956569995</v>
      </c>
      <c r="F33" s="32">
        <f>F5+F9+F12+F18+F21+F25+F26+F32</f>
        <v>11305.232765500001</v>
      </c>
      <c r="G33" s="33">
        <f>G26+G32</f>
        <v>564.40776549999998</v>
      </c>
      <c r="H33" s="32">
        <f>H32</f>
        <v>9543.8250000000007</v>
      </c>
      <c r="I33" s="32">
        <f>I25</f>
        <v>1197</v>
      </c>
      <c r="J33" s="32">
        <f>J5+J9+J12+J21</f>
        <v>57765.162661499999</v>
      </c>
      <c r="K33" s="34">
        <f t="shared" si="1"/>
        <v>430922.22023166995</v>
      </c>
    </row>
    <row r="34" spans="1:11" ht="1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 t="s">
        <v>43</v>
      </c>
    </row>
  </sheetData>
  <mergeCells count="8">
    <mergeCell ref="A1:K1"/>
    <mergeCell ref="A3:A4"/>
    <mergeCell ref="B3:B4"/>
    <mergeCell ref="C3:E3"/>
    <mergeCell ref="F3:F4"/>
    <mergeCell ref="G3:I3"/>
    <mergeCell ref="J3:J4"/>
    <mergeCell ref="K3:K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2020-02-17T12:05:12Z</dcterms:created>
  <dcterms:modified xsi:type="dcterms:W3CDTF">2020-02-17T12:23:41Z</dcterms:modified>
</cp:coreProperties>
</file>