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rakova7906\Documents\Rostlinka\Sklizne\"/>
    </mc:Choice>
  </mc:AlternateContent>
  <bookViews>
    <workbookView xWindow="90" yWindow="1665" windowWidth="12795" windowHeight="8190"/>
  </bookViews>
  <sheets>
    <sheet name="A" sheetId="1" r:id="rId1"/>
  </sheets>
  <definedNames>
    <definedName name="_xlnm.Print_Titles" localSheetId="0">A!$3:$6</definedName>
  </definedNames>
  <calcPr calcId="162913"/>
</workbook>
</file>

<file path=xl/calcChain.xml><?xml version="1.0" encoding="utf-8"?>
<calcChain xmlns="http://schemas.openxmlformats.org/spreadsheetml/2006/main">
  <c r="H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I81" i="1"/>
</calcChain>
</file>

<file path=xl/sharedStrings.xml><?xml version="1.0" encoding="utf-8"?>
<sst xmlns="http://schemas.openxmlformats.org/spreadsheetml/2006/main" count="52" uniqueCount="34">
  <si>
    <t>…</t>
  </si>
  <si>
    <r>
      <t>*)</t>
    </r>
    <r>
      <rPr>
        <sz val="8"/>
        <rFont val="Arial CE"/>
        <family val="2"/>
        <charset val="238"/>
      </rPr>
      <t xml:space="preserve"> od r.2002 je šetřen pouze zemědělský sektor</t>
    </r>
  </si>
  <si>
    <r>
      <t>1)</t>
    </r>
    <r>
      <rPr>
        <sz val="8"/>
        <rFont val="Arial CE"/>
        <family val="2"/>
        <charset val="238"/>
      </rPr>
      <t xml:space="preserve"> do r.1993 vč.soureže</t>
    </r>
  </si>
  <si>
    <t>.</t>
  </si>
  <si>
    <t>Tonnes</t>
  </si>
  <si>
    <r>
      <t xml:space="preserve">Sklizeň zemědělských plodin </t>
    </r>
    <r>
      <rPr>
        <b/>
        <vertAlign val="superscript"/>
        <sz val="12"/>
        <rFont val="Arial CE"/>
        <family val="2"/>
        <charset val="238"/>
      </rPr>
      <t>*)</t>
    </r>
    <r>
      <rPr>
        <b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- Česká republika</t>
    </r>
  </si>
  <si>
    <t>tuny</t>
  </si>
  <si>
    <r>
      <t>2)</t>
    </r>
    <r>
      <rPr>
        <sz val="8"/>
        <rFont val="Arial CE"/>
        <family val="2"/>
        <charset val="238"/>
      </rPr>
      <t xml:space="preserve"> do r.1993 vč. směsi ovsa s ječmenem</t>
    </r>
  </si>
  <si>
    <r>
      <t>4)</t>
    </r>
    <r>
      <rPr>
        <sz val="8"/>
        <rFont val="Arial CE"/>
        <family val="2"/>
        <charset val="238"/>
      </rPr>
      <t xml:space="preserve"> do r.1993 vč.cukrovky určené na krmení</t>
    </r>
  </si>
  <si>
    <r>
      <t>5)</t>
    </r>
    <r>
      <rPr>
        <sz val="8"/>
        <rFont val="Arial CE"/>
        <family val="2"/>
        <charset val="238"/>
      </rPr>
      <t xml:space="preserve"> do r.1993 vč.řepice</t>
    </r>
  </si>
  <si>
    <r>
      <t xml:space="preserve">Rok
</t>
    </r>
    <r>
      <rPr>
        <i/>
        <sz val="7"/>
        <rFont val="Arial CE"/>
        <family val="2"/>
        <charset val="238"/>
      </rPr>
      <t>Year</t>
    </r>
  </si>
  <si>
    <r>
      <t xml:space="preserve">z toho: jedlé </t>
    </r>
    <r>
      <rPr>
        <vertAlign val="superscript"/>
        <sz val="7"/>
        <rFont val="Arial CE"/>
        <family val="2"/>
        <charset val="238"/>
      </rPr>
      <t xml:space="preserve">3)
</t>
    </r>
    <r>
      <rPr>
        <i/>
        <sz val="7"/>
        <rFont val="Arial CE"/>
        <family val="2"/>
        <charset val="238"/>
      </rPr>
      <t>of which: edible</t>
    </r>
    <r>
      <rPr>
        <i/>
        <vertAlign val="superscript"/>
        <sz val="7"/>
        <rFont val="Arial CE"/>
        <family val="2"/>
        <charset val="238"/>
      </rPr>
      <t xml:space="preserve"> 3)</t>
    </r>
  </si>
  <si>
    <r>
      <t>Řepka</t>
    </r>
    <r>
      <rPr>
        <vertAlign val="superscript"/>
        <sz val="7"/>
        <rFont val="Arial CE"/>
        <family val="2"/>
        <charset val="238"/>
      </rPr>
      <t xml:space="preserve"> 5)
</t>
    </r>
    <r>
      <rPr>
        <i/>
        <sz val="7"/>
        <rFont val="Arial CE"/>
        <family val="2"/>
        <charset val="238"/>
      </rPr>
      <t xml:space="preserve">Rape </t>
    </r>
    <r>
      <rPr>
        <i/>
        <vertAlign val="superscript"/>
        <sz val="7"/>
        <rFont val="Arial CE"/>
        <family val="2"/>
        <charset val="238"/>
      </rPr>
      <t>5)</t>
    </r>
  </si>
  <si>
    <r>
      <t>z toho</t>
    </r>
    <r>
      <rPr>
        <i/>
        <sz val="7"/>
        <rFont val="Arial CE"/>
        <family val="2"/>
        <charset val="238"/>
      </rPr>
      <t xml:space="preserve"> / of which:</t>
    </r>
  </si>
  <si>
    <r>
      <t>žito</t>
    </r>
    <r>
      <rPr>
        <vertAlign val="superscript"/>
        <sz val="7"/>
        <rFont val="Arial CE"/>
        <family val="2"/>
        <charset val="238"/>
      </rPr>
      <t xml:space="preserve">1)
</t>
    </r>
    <r>
      <rPr>
        <sz val="7"/>
        <rFont val="Arial CE"/>
        <family val="2"/>
        <charset val="238"/>
      </rPr>
      <t>R</t>
    </r>
    <r>
      <rPr>
        <i/>
        <sz val="7"/>
        <rFont val="Arial CE"/>
        <family val="2"/>
        <charset val="238"/>
      </rPr>
      <t xml:space="preserve">ye </t>
    </r>
    <r>
      <rPr>
        <i/>
        <vertAlign val="superscript"/>
        <sz val="7"/>
        <rFont val="Arial CE"/>
        <family val="2"/>
        <charset val="238"/>
      </rPr>
      <t>1)</t>
    </r>
  </si>
  <si>
    <r>
      <t>ječmen
B</t>
    </r>
    <r>
      <rPr>
        <i/>
        <sz val="7"/>
        <rFont val="Arial CE"/>
        <family val="2"/>
        <charset val="238"/>
      </rPr>
      <t>arley</t>
    </r>
  </si>
  <si>
    <r>
      <t>oves</t>
    </r>
    <r>
      <rPr>
        <vertAlign val="superscript"/>
        <sz val="7"/>
        <rFont val="Arial CE"/>
        <family val="2"/>
        <charset val="238"/>
      </rPr>
      <t xml:space="preserve">2)
</t>
    </r>
    <r>
      <rPr>
        <sz val="7"/>
        <rFont val="Arial CE"/>
        <family val="2"/>
        <charset val="238"/>
      </rPr>
      <t>O</t>
    </r>
    <r>
      <rPr>
        <i/>
        <sz val="7"/>
        <rFont val="Arial CE"/>
        <family val="2"/>
        <charset val="238"/>
      </rPr>
      <t>ats</t>
    </r>
    <r>
      <rPr>
        <i/>
        <vertAlign val="superscript"/>
        <sz val="7"/>
        <rFont val="Arial CE"/>
        <family val="2"/>
        <charset val="238"/>
      </rPr>
      <t>2)</t>
    </r>
  </si>
  <si>
    <r>
      <t xml:space="preserve">Obiloviny celkem
</t>
    </r>
    <r>
      <rPr>
        <i/>
        <sz val="7"/>
        <rFont val="Arial CE"/>
        <family val="2"/>
        <charset val="238"/>
      </rPr>
      <t>Cereals, total</t>
    </r>
  </si>
  <si>
    <r>
      <t xml:space="preserve">Brambory celkem
</t>
    </r>
    <r>
      <rPr>
        <i/>
        <sz val="7"/>
        <rFont val="Arial CE"/>
        <family val="2"/>
        <charset val="238"/>
      </rPr>
      <t>Potatoes, total</t>
    </r>
  </si>
  <si>
    <r>
      <t>Cukrovka technická</t>
    </r>
    <r>
      <rPr>
        <vertAlign val="superscript"/>
        <sz val="7"/>
        <rFont val="Arial CE"/>
        <family val="2"/>
        <charset val="238"/>
      </rPr>
      <t xml:space="preserve"> 4)
</t>
    </r>
    <r>
      <rPr>
        <i/>
        <sz val="7"/>
        <rFont val="Arial CE"/>
        <family val="2"/>
        <charset val="238"/>
      </rPr>
      <t xml:space="preserve">Sugar beet </t>
    </r>
    <r>
      <rPr>
        <i/>
        <vertAlign val="superscript"/>
        <sz val="7"/>
        <rFont val="Arial CE"/>
        <family val="2"/>
        <charset val="238"/>
      </rPr>
      <t>4)</t>
    </r>
  </si>
  <si>
    <r>
      <t>Harvest of crops</t>
    </r>
    <r>
      <rPr>
        <b/>
        <i/>
        <vertAlign val="superscript"/>
        <sz val="12"/>
        <rFont val="Arial CE"/>
        <family val="2"/>
        <charset val="238"/>
      </rPr>
      <t>*)</t>
    </r>
    <r>
      <rPr>
        <b/>
        <i/>
        <sz val="12"/>
        <rFont val="Arial CE"/>
        <family val="2"/>
        <charset val="238"/>
      </rPr>
      <t xml:space="preserve"> </t>
    </r>
    <r>
      <rPr>
        <i/>
        <sz val="12"/>
        <rFont val="Arial CE"/>
        <family val="2"/>
        <charset val="238"/>
      </rPr>
      <t>- Czech Republic</t>
    </r>
  </si>
  <si>
    <r>
      <t>3)</t>
    </r>
    <r>
      <rPr>
        <sz val="8"/>
        <rFont val="Arial CE"/>
        <family val="2"/>
        <charset val="238"/>
      </rPr>
      <t xml:space="preserve"> hrách setý, čočka, fazol jedlý, od roku 2003 pouze hrách setý</t>
    </r>
  </si>
  <si>
    <r>
      <t>6)</t>
    </r>
    <r>
      <rPr>
        <sz val="8"/>
        <rFont val="Arial CE"/>
        <charset val="238"/>
      </rPr>
      <t xml:space="preserve"> od roku 2017 změna metodiky – přepočet na základě vlhkosti sklizně jednotlivých pícnin</t>
    </r>
  </si>
  <si>
    <r>
      <t>pšenice
W</t>
    </r>
    <r>
      <rPr>
        <i/>
        <sz val="7"/>
        <rFont val="Arial CE"/>
        <family val="2"/>
        <charset val="238"/>
      </rPr>
      <t>heat</t>
    </r>
  </si>
  <si>
    <r>
      <t xml:space="preserve">kukuřice na zrno
</t>
    </r>
    <r>
      <rPr>
        <i/>
        <sz val="7"/>
        <rFont val="Arial CE"/>
        <family val="2"/>
        <charset val="238"/>
      </rPr>
      <t>Grain maize</t>
    </r>
  </si>
  <si>
    <r>
      <t xml:space="preserve">Luskoviny celkem
</t>
    </r>
    <r>
      <rPr>
        <i/>
        <sz val="7"/>
        <rFont val="Arial CE"/>
        <family val="2"/>
        <charset val="238"/>
      </rPr>
      <t>Pulses, total</t>
    </r>
  </si>
  <si>
    <r>
      <t xml:space="preserve">Pícniny na orné půdě </t>
    </r>
    <r>
      <rPr>
        <vertAlign val="superscript"/>
        <sz val="7"/>
        <rFont val="Arial CE"/>
        <family val="2"/>
        <charset val="238"/>
      </rPr>
      <t>6)</t>
    </r>
    <r>
      <rPr>
        <sz val="7"/>
        <rFont val="Arial CE"/>
        <family val="2"/>
        <charset val="238"/>
      </rPr>
      <t xml:space="preserve">
</t>
    </r>
    <r>
      <rPr>
        <i/>
        <sz val="7"/>
        <rFont val="Arial CE"/>
        <family val="2"/>
        <charset val="238"/>
      </rPr>
      <t>Arable fodder crops</t>
    </r>
    <r>
      <rPr>
        <i/>
        <vertAlign val="superscript"/>
        <sz val="7"/>
        <rFont val="Arial CE"/>
        <family val="2"/>
        <charset val="238"/>
      </rPr>
      <t xml:space="preserve"> 6)</t>
    </r>
  </si>
  <si>
    <r>
      <t>*)</t>
    </r>
    <r>
      <rPr>
        <i/>
        <sz val="8"/>
        <rFont val="Arial CE"/>
        <family val="2"/>
        <charset val="238"/>
      </rPr>
      <t xml:space="preserve"> Only agricultural sector surveyed since 2002 </t>
    </r>
  </si>
  <si>
    <r>
      <t>1)</t>
    </r>
    <r>
      <rPr>
        <i/>
        <sz val="8"/>
        <rFont val="Arial CE"/>
        <family val="2"/>
        <charset val="238"/>
      </rPr>
      <t xml:space="preserve"> Including oats-rye mixture until 1993</t>
    </r>
  </si>
  <si>
    <r>
      <t>2)</t>
    </r>
    <r>
      <rPr>
        <i/>
        <sz val="8"/>
        <rFont val="Arial CE"/>
        <family val="2"/>
        <charset val="238"/>
      </rPr>
      <t xml:space="preserve"> Including barley-oats mixture until 1993</t>
    </r>
  </si>
  <si>
    <r>
      <t>3)</t>
    </r>
    <r>
      <rPr>
        <i/>
        <sz val="8"/>
        <rFont val="Arial CE"/>
        <family val="2"/>
        <charset val="238"/>
      </rPr>
      <t xml:space="preserve"> Field peas, lentils, edible beans; only field peas since 2003</t>
    </r>
  </si>
  <si>
    <r>
      <t>4)</t>
    </r>
    <r>
      <rPr>
        <i/>
        <sz val="8"/>
        <rFont val="Arial CE"/>
        <family val="2"/>
        <charset val="238"/>
      </rPr>
      <t xml:space="preserve"> Including fodder beet until 1993</t>
    </r>
  </si>
  <si>
    <r>
      <t>5)</t>
    </r>
    <r>
      <rPr>
        <i/>
        <sz val="8"/>
        <rFont val="Arial CE"/>
        <family val="2"/>
        <charset val="238"/>
      </rPr>
      <t xml:space="preserve"> Including turnip rape until 1993</t>
    </r>
  </si>
  <si>
    <r>
      <t>6)</t>
    </r>
    <r>
      <rPr>
        <i/>
        <sz val="8"/>
        <rFont val="Arial CE"/>
        <family val="2"/>
        <charset val="238"/>
      </rPr>
      <t xml:space="preserve"> Methodology was changed in 2017: recalculation based on moisture contents in harvests of particular crops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</si>
</sst>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Kč&quot;;\-#,##0\ &quot;Kč&quot;"/>
    <numFmt numFmtId="164" formatCode="#,##0.0"/>
    <numFmt numFmtId="165" formatCode="#,##0_ ;\-#,##0\ "/>
  </numFmts>
  <fonts count="26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vertAlign val="superscript"/>
      <sz val="7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2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8"/>
      <name val="Times New Roman CE"/>
      <family val="1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vertAlign val="superscript"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7"/>
      <name val="Arial CE"/>
      <family val="2"/>
      <charset val="238"/>
    </font>
    <font>
      <i/>
      <vertAlign val="superscript"/>
      <sz val="7"/>
      <name val="Arial CE"/>
      <family val="2"/>
      <charset val="238"/>
    </font>
    <font>
      <i/>
      <sz val="10"/>
      <name val="Arial CE"/>
      <family val="2"/>
      <charset val="238"/>
    </font>
    <font>
      <i/>
      <sz val="8"/>
      <name val="Arial CE"/>
      <family val="2"/>
      <charset val="238"/>
    </font>
    <font>
      <i/>
      <vertAlign val="superscript"/>
      <sz val="8"/>
      <name val="Arial CE"/>
      <family val="2"/>
      <charset val="238"/>
    </font>
    <font>
      <sz val="10"/>
      <name val="Arial CE"/>
      <charset val="238"/>
    </font>
    <font>
      <vertAlign val="superscript"/>
      <sz val="8"/>
      <name val="Arial CE"/>
      <charset val="238"/>
    </font>
    <font>
      <sz val="8"/>
      <name val="Arial CE"/>
      <charset val="238"/>
    </font>
    <font>
      <i/>
      <vertAlign val="superscript"/>
      <sz val="8"/>
      <color rgb="FFC0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top"/>
    </xf>
    <xf numFmtId="0" fontId="22" fillId="0" borderId="1" applyNumberFormat="0" applyFont="0" applyFill="0" applyAlignment="0" applyProtection="0"/>
    <xf numFmtId="0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64" fontId="3" fillId="0" borderId="0" xfId="0" applyNumberFormat="1" applyFont="1" applyAlignment="1"/>
    <xf numFmtId="0" fontId="3" fillId="0" borderId="0" xfId="0" applyFont="1" applyBorder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textRotation="90"/>
    </xf>
    <xf numFmtId="0" fontId="6" fillId="0" borderId="4" xfId="0" applyFont="1" applyBorder="1" applyAlignment="1">
      <alignment horizontal="center"/>
    </xf>
    <xf numFmtId="3" fontId="6" fillId="0" borderId="0" xfId="0" applyNumberFormat="1" applyFont="1" applyAlignment="1"/>
    <xf numFmtId="0" fontId="8" fillId="0" borderId="0" xfId="0" applyFont="1" applyAlignment="1"/>
    <xf numFmtId="0" fontId="8" fillId="0" borderId="0" xfId="0" applyFont="1" applyBorder="1" applyAlignment="1"/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/>
    </xf>
    <xf numFmtId="0" fontId="9" fillId="0" borderId="0" xfId="0" applyFont="1" applyAlignment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/>
    <xf numFmtId="3" fontId="6" fillId="0" borderId="0" xfId="0" applyNumberFormat="1" applyFont="1" applyFill="1" applyBorder="1" applyAlignment="1" applyProtection="1"/>
    <xf numFmtId="0" fontId="11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Continuous"/>
    </xf>
    <xf numFmtId="3" fontId="6" fillId="0" borderId="5" xfId="0" applyNumberFormat="1" applyFont="1" applyBorder="1" applyAlignment="1">
      <alignment horizontal="centerContinuous"/>
    </xf>
    <xf numFmtId="3" fontId="6" fillId="0" borderId="6" xfId="0" applyNumberFormat="1" applyFont="1" applyBorder="1" applyAlignment="1">
      <alignment horizontal="centerContinuous"/>
    </xf>
    <xf numFmtId="3" fontId="6" fillId="0" borderId="7" xfId="0" applyNumberFormat="1" applyFont="1" applyBorder="1" applyAlignment="1">
      <alignment horizontal="centerContinuous"/>
    </xf>
    <xf numFmtId="3" fontId="6" fillId="0" borderId="8" xfId="0" applyNumberFormat="1" applyFont="1" applyBorder="1" applyAlignment="1">
      <alignment horizontal="centerContinuous"/>
    </xf>
    <xf numFmtId="165" fontId="12" fillId="0" borderId="6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Continuous"/>
    </xf>
    <xf numFmtId="3" fontId="6" fillId="0" borderId="11" xfId="0" applyNumberFormat="1" applyFont="1" applyBorder="1" applyAlignment="1">
      <alignment horizontal="centerContinuous"/>
    </xf>
    <xf numFmtId="3" fontId="6" fillId="0" borderId="12" xfId="0" applyNumberFormat="1" applyFont="1" applyBorder="1" applyAlignment="1">
      <alignment horizontal="centerContinuous"/>
    </xf>
    <xf numFmtId="3" fontId="6" fillId="0" borderId="13" xfId="0" applyNumberFormat="1" applyFont="1" applyBorder="1" applyAlignment="1">
      <alignment horizontal="centerContinuous"/>
    </xf>
    <xf numFmtId="3" fontId="6" fillId="0" borderId="14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0" fontId="14" fillId="0" borderId="0" xfId="0" applyFont="1" applyAlignment="1"/>
    <xf numFmtId="0" fontId="20" fillId="0" borderId="0" xfId="0" applyFont="1" applyAlignment="1">
      <alignment horizontal="right"/>
    </xf>
    <xf numFmtId="3" fontId="6" fillId="0" borderId="0" xfId="0" applyNumberFormat="1" applyFont="1" applyBorder="1" applyAlignment="1">
      <alignment horizontal="center"/>
    </xf>
    <xf numFmtId="0" fontId="21" fillId="0" borderId="0" xfId="0" applyFont="1" applyAlignment="1"/>
    <xf numFmtId="0" fontId="6" fillId="0" borderId="17" xfId="0" applyFont="1" applyBorder="1" applyAlignment="1">
      <alignment horizontal="center"/>
    </xf>
    <xf numFmtId="0" fontId="23" fillId="0" borderId="0" xfId="0" applyFont="1" applyAlignment="1"/>
    <xf numFmtId="0" fontId="25" fillId="0" borderId="0" xfId="0" applyFont="1" applyAlignment="1"/>
    <xf numFmtId="3" fontId="6" fillId="0" borderId="24" xfId="0" applyNumberFormat="1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6"/>
  <sheetViews>
    <sheetView tabSelected="1" zoomScaleNormal="100" workbookViewId="0">
      <pane ySplit="6" topLeftCell="A93" activePane="bottomLeft" state="frozen"/>
      <selection pane="bottomLeft" activeCell="L108" sqref="L108"/>
    </sheetView>
  </sheetViews>
  <sheetFormatPr defaultColWidth="9.7109375" defaultRowHeight="12.75" x14ac:dyDescent="0.2"/>
  <cols>
    <col min="1" max="1" width="4.5703125" style="1" customWidth="1"/>
    <col min="2" max="2" width="8.28515625" style="1" customWidth="1"/>
    <col min="3" max="6" width="8" style="1" customWidth="1"/>
    <col min="7" max="7" width="6.7109375" style="1" customWidth="1"/>
    <col min="8" max="8" width="7.5703125" style="1" customWidth="1"/>
    <col min="9" max="9" width="7.140625" style="1" customWidth="1"/>
    <col min="10" max="10" width="7.85546875" style="1" customWidth="1"/>
    <col min="11" max="11" width="8.5703125" style="1" customWidth="1"/>
    <col min="12" max="12" width="7" style="1" customWidth="1"/>
    <col min="13" max="13" width="7.85546875" style="1" customWidth="1"/>
    <col min="14" max="14" width="5.28515625" style="1" customWidth="1"/>
    <col min="15" max="16" width="9.7109375" style="1" customWidth="1"/>
    <col min="17" max="17" width="7" style="1" customWidth="1"/>
    <col min="18" max="26" width="9.7109375" style="1" customWidth="1"/>
    <col min="27" max="27" width="11.7109375" style="1" customWidth="1"/>
    <col min="28" max="28" width="12" style="1" customWidth="1"/>
    <col min="29" max="16384" width="9.7109375" style="1"/>
  </cols>
  <sheetData>
    <row r="1" spans="1:13" ht="18.75" x14ac:dyDescent="0.25">
      <c r="A1" s="17" t="s">
        <v>5</v>
      </c>
    </row>
    <row r="2" spans="1:13" ht="18" x14ac:dyDescent="0.2">
      <c r="A2" s="37" t="s">
        <v>20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</row>
    <row r="3" spans="1:13" ht="10.5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6</v>
      </c>
    </row>
    <row r="4" spans="1:13" ht="12" customHeight="1" thickBo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38" t="s">
        <v>4</v>
      </c>
    </row>
    <row r="5" spans="1:13" ht="14.25" customHeight="1" x14ac:dyDescent="0.2">
      <c r="A5" s="51" t="s">
        <v>10</v>
      </c>
      <c r="B5" s="47" t="s">
        <v>17</v>
      </c>
      <c r="C5" s="54" t="s">
        <v>13</v>
      </c>
      <c r="D5" s="55"/>
      <c r="E5" s="55"/>
      <c r="F5" s="55"/>
      <c r="G5" s="56"/>
      <c r="H5" s="47" t="s">
        <v>25</v>
      </c>
      <c r="I5" s="47" t="s">
        <v>11</v>
      </c>
      <c r="J5" s="47" t="s">
        <v>18</v>
      </c>
      <c r="K5" s="47" t="s">
        <v>19</v>
      </c>
      <c r="L5" s="47" t="s">
        <v>12</v>
      </c>
      <c r="M5" s="49" t="s">
        <v>26</v>
      </c>
    </row>
    <row r="6" spans="1:13" ht="43.5" customHeight="1" thickBot="1" x14ac:dyDescent="0.25">
      <c r="A6" s="52"/>
      <c r="B6" s="48"/>
      <c r="C6" s="8" t="s">
        <v>23</v>
      </c>
      <c r="D6" s="8" t="s">
        <v>14</v>
      </c>
      <c r="E6" s="8" t="s">
        <v>15</v>
      </c>
      <c r="F6" s="8" t="s">
        <v>16</v>
      </c>
      <c r="G6" s="8" t="s">
        <v>24</v>
      </c>
      <c r="H6" s="48"/>
      <c r="I6" s="53"/>
      <c r="J6" s="48"/>
      <c r="K6" s="48"/>
      <c r="L6" s="48"/>
      <c r="M6" s="50"/>
    </row>
    <row r="7" spans="1:13" ht="15" customHeight="1" x14ac:dyDescent="0.2">
      <c r="A7" s="23">
        <v>1918</v>
      </c>
      <c r="B7" s="24" t="s">
        <v>3</v>
      </c>
      <c r="C7" s="25">
        <v>312000</v>
      </c>
      <c r="D7" s="25">
        <v>653000</v>
      </c>
      <c r="E7" s="25">
        <v>325000</v>
      </c>
      <c r="F7" s="25">
        <v>480000</v>
      </c>
      <c r="G7" s="28" t="s">
        <v>3</v>
      </c>
      <c r="H7" s="28" t="s">
        <v>3</v>
      </c>
      <c r="I7" s="28" t="s">
        <v>3</v>
      </c>
      <c r="J7" s="28" t="s">
        <v>3</v>
      </c>
      <c r="K7" s="28" t="s">
        <v>3</v>
      </c>
      <c r="L7" s="28" t="s">
        <v>3</v>
      </c>
      <c r="M7" s="29" t="s">
        <v>3</v>
      </c>
    </row>
    <row r="8" spans="1:13" ht="9.75" customHeight="1" x14ac:dyDescent="0.2">
      <c r="A8" s="22">
        <v>1919</v>
      </c>
      <c r="B8" s="26" t="s">
        <v>3</v>
      </c>
      <c r="C8" s="27">
        <v>434000</v>
      </c>
      <c r="D8" s="27">
        <v>847000</v>
      </c>
      <c r="E8" s="27">
        <v>481000</v>
      </c>
      <c r="F8" s="27">
        <v>690000</v>
      </c>
      <c r="G8" s="27" t="s">
        <v>3</v>
      </c>
      <c r="H8" s="27" t="s">
        <v>3</v>
      </c>
      <c r="I8" s="27" t="s">
        <v>3</v>
      </c>
      <c r="J8" s="27" t="s">
        <v>3</v>
      </c>
      <c r="K8" s="27" t="s">
        <v>3</v>
      </c>
      <c r="L8" s="27" t="s">
        <v>3</v>
      </c>
      <c r="M8" s="30" t="s">
        <v>3</v>
      </c>
    </row>
    <row r="9" spans="1:13" ht="9.75" customHeight="1" x14ac:dyDescent="0.2">
      <c r="A9" s="9">
        <v>1920</v>
      </c>
      <c r="B9" s="26">
        <v>2258904</v>
      </c>
      <c r="C9" s="27">
        <v>434904</v>
      </c>
      <c r="D9" s="27">
        <v>668705</v>
      </c>
      <c r="E9" s="27">
        <v>467877</v>
      </c>
      <c r="F9" s="27">
        <v>660919</v>
      </c>
      <c r="G9" s="27">
        <v>19637</v>
      </c>
      <c r="H9" s="27">
        <f>21961+106621</f>
        <v>128582</v>
      </c>
      <c r="I9" s="27">
        <v>21961</v>
      </c>
      <c r="J9" s="27">
        <v>2879948</v>
      </c>
      <c r="K9" s="27">
        <v>4014772</v>
      </c>
      <c r="L9" s="27">
        <v>6569</v>
      </c>
      <c r="M9" s="30">
        <v>2723191</v>
      </c>
    </row>
    <row r="10" spans="1:13" ht="14.1" customHeight="1" x14ac:dyDescent="0.2">
      <c r="A10" s="9">
        <f t="shared" ref="A10:A27" si="0">A9+1</f>
        <v>1921</v>
      </c>
      <c r="B10" s="26">
        <v>3219602</v>
      </c>
      <c r="C10" s="27">
        <v>655327</v>
      </c>
      <c r="D10" s="27">
        <v>1110016</v>
      </c>
      <c r="E10" s="27">
        <v>612377</v>
      </c>
      <c r="F10" s="27">
        <v>815200</v>
      </c>
      <c r="G10" s="27">
        <v>21848</v>
      </c>
      <c r="H10" s="27">
        <f>21986+112920</f>
        <v>134906</v>
      </c>
      <c r="I10" s="27">
        <v>21986</v>
      </c>
      <c r="J10" s="27">
        <v>2795783</v>
      </c>
      <c r="K10" s="27">
        <v>3548797</v>
      </c>
      <c r="L10" s="27">
        <v>4355</v>
      </c>
      <c r="M10" s="30">
        <v>2178164</v>
      </c>
    </row>
    <row r="11" spans="1:13" ht="9.9499999999999993" customHeight="1" x14ac:dyDescent="0.2">
      <c r="A11" s="9">
        <f t="shared" si="0"/>
        <v>1922</v>
      </c>
      <c r="B11" s="26">
        <v>2935933</v>
      </c>
      <c r="C11" s="27">
        <v>540373</v>
      </c>
      <c r="D11" s="27">
        <v>1042414</v>
      </c>
      <c r="E11" s="27">
        <v>552535</v>
      </c>
      <c r="F11" s="27">
        <v>771712</v>
      </c>
      <c r="G11" s="27">
        <v>23784</v>
      </c>
      <c r="H11" s="27">
        <f>20005+118302</f>
        <v>138307</v>
      </c>
      <c r="I11" s="27">
        <v>20005</v>
      </c>
      <c r="J11" s="27">
        <v>6169644</v>
      </c>
      <c r="K11" s="27">
        <v>4428034</v>
      </c>
      <c r="L11" s="27">
        <v>3375</v>
      </c>
      <c r="M11" s="30">
        <v>2074446</v>
      </c>
    </row>
    <row r="12" spans="1:13" ht="9.9499999999999993" customHeight="1" x14ac:dyDescent="0.2">
      <c r="A12" s="9">
        <f t="shared" si="0"/>
        <v>1923</v>
      </c>
      <c r="B12" s="26">
        <v>3446305</v>
      </c>
      <c r="C12" s="27">
        <v>583367</v>
      </c>
      <c r="D12" s="27">
        <v>1084715</v>
      </c>
      <c r="E12" s="27">
        <v>693217</v>
      </c>
      <c r="F12" s="27">
        <v>1047130</v>
      </c>
      <c r="G12" s="27">
        <v>32306</v>
      </c>
      <c r="H12" s="27">
        <f>31613+184279</f>
        <v>215892</v>
      </c>
      <c r="I12" s="27">
        <v>31613</v>
      </c>
      <c r="J12" s="27">
        <v>4006014</v>
      </c>
      <c r="K12" s="27">
        <v>5147957</v>
      </c>
      <c r="L12" s="27">
        <v>3864</v>
      </c>
      <c r="M12" s="30">
        <v>3016140</v>
      </c>
    </row>
    <row r="13" spans="1:13" ht="9.9499999999999993" customHeight="1" x14ac:dyDescent="0.2">
      <c r="A13" s="9">
        <f t="shared" si="0"/>
        <v>1924</v>
      </c>
      <c r="B13" s="26">
        <v>3154234</v>
      </c>
      <c r="C13" s="27">
        <v>566552</v>
      </c>
      <c r="D13" s="27">
        <v>932295</v>
      </c>
      <c r="E13" s="27">
        <v>636108</v>
      </c>
      <c r="F13" s="27">
        <v>985056</v>
      </c>
      <c r="G13" s="27">
        <v>29222</v>
      </c>
      <c r="H13" s="27">
        <f>31659+180465</f>
        <v>212124</v>
      </c>
      <c r="I13" s="27">
        <v>31659</v>
      </c>
      <c r="J13" s="27">
        <v>4334593</v>
      </c>
      <c r="K13" s="27">
        <v>6978091</v>
      </c>
      <c r="L13" s="27">
        <v>3548</v>
      </c>
      <c r="M13" s="30">
        <v>3175971</v>
      </c>
    </row>
    <row r="14" spans="1:13" ht="9.9499999999999993" customHeight="1" x14ac:dyDescent="0.2">
      <c r="A14" s="9">
        <f t="shared" si="0"/>
        <v>1925</v>
      </c>
      <c r="B14" s="26">
        <v>3666869</v>
      </c>
      <c r="C14" s="27">
        <v>647991</v>
      </c>
      <c r="D14" s="27">
        <v>1196874</v>
      </c>
      <c r="E14" s="27">
        <v>753716</v>
      </c>
      <c r="F14" s="27">
        <v>1032043</v>
      </c>
      <c r="G14" s="27">
        <v>31388</v>
      </c>
      <c r="H14" s="27">
        <f>30116+174434</f>
        <v>204550</v>
      </c>
      <c r="I14" s="27">
        <v>30116</v>
      </c>
      <c r="J14" s="27">
        <v>5095936</v>
      </c>
      <c r="K14" s="27">
        <v>7451586</v>
      </c>
      <c r="L14" s="27">
        <v>3064</v>
      </c>
      <c r="M14" s="30">
        <v>3384383</v>
      </c>
    </row>
    <row r="15" spans="1:13" ht="9.9499999999999993" customHeight="1" x14ac:dyDescent="0.2">
      <c r="A15" s="9">
        <f t="shared" si="0"/>
        <v>1926</v>
      </c>
      <c r="B15" s="26">
        <v>3387144</v>
      </c>
      <c r="C15" s="27">
        <v>576378</v>
      </c>
      <c r="D15" s="27">
        <v>949749</v>
      </c>
      <c r="E15" s="27">
        <v>707941</v>
      </c>
      <c r="F15" s="27">
        <v>1121212</v>
      </c>
      <c r="G15" s="27">
        <v>27434</v>
      </c>
      <c r="H15" s="27">
        <f>27163+167145</f>
        <v>194308</v>
      </c>
      <c r="I15" s="27">
        <v>27163</v>
      </c>
      <c r="J15" s="27">
        <v>3115447</v>
      </c>
      <c r="K15" s="27">
        <v>5523645</v>
      </c>
      <c r="L15" s="27">
        <v>2479</v>
      </c>
      <c r="M15" s="30">
        <v>3358299</v>
      </c>
    </row>
    <row r="16" spans="1:13" ht="9.9499999999999993" customHeight="1" x14ac:dyDescent="0.2">
      <c r="A16" s="9">
        <f t="shared" si="0"/>
        <v>1927</v>
      </c>
      <c r="B16" s="26">
        <v>3787387</v>
      </c>
      <c r="C16" s="27">
        <v>705251</v>
      </c>
      <c r="D16" s="27">
        <v>1044090</v>
      </c>
      <c r="E16" s="27">
        <v>819144</v>
      </c>
      <c r="F16" s="27">
        <v>1185468</v>
      </c>
      <c r="G16" s="27">
        <v>29439</v>
      </c>
      <c r="H16" s="27">
        <f>29965+172574</f>
        <v>202539</v>
      </c>
      <c r="I16" s="27">
        <v>29965</v>
      </c>
      <c r="J16" s="27">
        <v>6216326</v>
      </c>
      <c r="K16" s="27">
        <v>6627808</v>
      </c>
      <c r="L16" s="27">
        <v>2327</v>
      </c>
      <c r="M16" s="30">
        <v>3510600</v>
      </c>
    </row>
    <row r="17" spans="1:13" ht="9.9499999999999993" customHeight="1" x14ac:dyDescent="0.2">
      <c r="A17" s="9">
        <f t="shared" si="0"/>
        <v>1928</v>
      </c>
      <c r="B17" s="26">
        <v>4342175</v>
      </c>
      <c r="C17" s="27">
        <v>862641</v>
      </c>
      <c r="D17" s="27">
        <v>1461763</v>
      </c>
      <c r="E17" s="27">
        <v>861855</v>
      </c>
      <c r="F17" s="27">
        <v>1131802</v>
      </c>
      <c r="G17" s="27">
        <v>21022</v>
      </c>
      <c r="H17" s="27">
        <f>20377+109560</f>
        <v>129937</v>
      </c>
      <c r="I17" s="27">
        <v>20377</v>
      </c>
      <c r="J17" s="27">
        <v>6203761</v>
      </c>
      <c r="K17" s="27">
        <v>5019317</v>
      </c>
      <c r="L17" s="27">
        <v>1279</v>
      </c>
      <c r="M17" s="30">
        <v>2563920</v>
      </c>
    </row>
    <row r="18" spans="1:13" ht="9.9499999999999993" customHeight="1" x14ac:dyDescent="0.2">
      <c r="A18" s="9">
        <f t="shared" si="0"/>
        <v>1929</v>
      </c>
      <c r="B18" s="26">
        <v>4406985</v>
      </c>
      <c r="C18" s="27">
        <v>855172</v>
      </c>
      <c r="D18" s="27">
        <v>1481242</v>
      </c>
      <c r="E18" s="27">
        <v>857407</v>
      </c>
      <c r="F18" s="27">
        <v>1193611</v>
      </c>
      <c r="G18" s="27">
        <v>17070</v>
      </c>
      <c r="H18" s="27">
        <f>20480+99178</f>
        <v>119658</v>
      </c>
      <c r="I18" s="27">
        <v>20480</v>
      </c>
      <c r="J18" s="27">
        <v>7637719</v>
      </c>
      <c r="K18" s="27">
        <v>5130531</v>
      </c>
      <c r="L18" s="27">
        <v>635</v>
      </c>
      <c r="M18" s="30">
        <v>2821477</v>
      </c>
    </row>
    <row r="19" spans="1:13" ht="9.9499999999999993" customHeight="1" x14ac:dyDescent="0.2">
      <c r="A19" s="9">
        <f t="shared" si="0"/>
        <v>1930</v>
      </c>
      <c r="B19" s="26">
        <v>4265300</v>
      </c>
      <c r="C19" s="27">
        <v>853017</v>
      </c>
      <c r="D19" s="27">
        <v>1514057</v>
      </c>
      <c r="E19" s="27">
        <v>795288</v>
      </c>
      <c r="F19" s="27">
        <v>1077187</v>
      </c>
      <c r="G19" s="27">
        <v>24456</v>
      </c>
      <c r="H19" s="27">
        <f>21698+70881</f>
        <v>92579</v>
      </c>
      <c r="I19" s="27">
        <v>21698</v>
      </c>
      <c r="J19" s="27">
        <v>6729735</v>
      </c>
      <c r="K19" s="27">
        <v>5470946</v>
      </c>
      <c r="L19" s="27">
        <v>761</v>
      </c>
      <c r="M19" s="30">
        <v>2999875</v>
      </c>
    </row>
    <row r="20" spans="1:13" ht="14.25" customHeight="1" x14ac:dyDescent="0.2">
      <c r="A20" s="9">
        <f t="shared" si="0"/>
        <v>1931</v>
      </c>
      <c r="B20" s="26">
        <v>3876029</v>
      </c>
      <c r="C20" s="27">
        <v>821027</v>
      </c>
      <c r="D20" s="27">
        <v>1198616</v>
      </c>
      <c r="E20" s="27">
        <v>781471</v>
      </c>
      <c r="F20" s="27">
        <v>1056366</v>
      </c>
      <c r="G20" s="27">
        <v>16589</v>
      </c>
      <c r="H20" s="27">
        <f>21781+97500</f>
        <v>119281</v>
      </c>
      <c r="I20" s="27">
        <v>21781</v>
      </c>
      <c r="J20" s="27">
        <v>7452905</v>
      </c>
      <c r="K20" s="27">
        <v>4705177</v>
      </c>
      <c r="L20" s="27">
        <v>880</v>
      </c>
      <c r="M20" s="30">
        <v>2754437</v>
      </c>
    </row>
    <row r="21" spans="1:13" ht="9.9499999999999993" customHeight="1" x14ac:dyDescent="0.2">
      <c r="A21" s="9">
        <f t="shared" si="0"/>
        <v>1932</v>
      </c>
      <c r="B21" s="26">
        <v>5006729</v>
      </c>
      <c r="C21" s="27">
        <v>954453</v>
      </c>
      <c r="D21" s="27">
        <v>1773672</v>
      </c>
      <c r="E21" s="27">
        <v>880581</v>
      </c>
      <c r="F21" s="27">
        <v>1376196</v>
      </c>
      <c r="G21" s="27">
        <v>19636</v>
      </c>
      <c r="H21" s="27">
        <f>23839+111039</f>
        <v>134878</v>
      </c>
      <c r="I21" s="27">
        <v>23839</v>
      </c>
      <c r="J21" s="27">
        <v>7211704</v>
      </c>
      <c r="K21" s="27">
        <v>3505323</v>
      </c>
      <c r="L21" s="27">
        <v>457</v>
      </c>
      <c r="M21" s="30">
        <v>3087375</v>
      </c>
    </row>
    <row r="22" spans="1:13" ht="9.9499999999999993" customHeight="1" x14ac:dyDescent="0.2">
      <c r="A22" s="9">
        <f t="shared" si="0"/>
        <v>1933</v>
      </c>
      <c r="B22" s="26">
        <v>5003037</v>
      </c>
      <c r="C22" s="27">
        <v>1235790</v>
      </c>
      <c r="D22" s="27">
        <v>1664104</v>
      </c>
      <c r="E22" s="27">
        <v>791340</v>
      </c>
      <c r="F22" s="27">
        <v>1292920</v>
      </c>
      <c r="G22" s="27">
        <v>16875</v>
      </c>
      <c r="H22" s="27">
        <f>23868+92816</f>
        <v>116684</v>
      </c>
      <c r="I22" s="27">
        <v>23868</v>
      </c>
      <c r="J22" s="27">
        <v>6328366</v>
      </c>
      <c r="K22" s="27">
        <v>2604418</v>
      </c>
      <c r="L22" s="27">
        <v>378</v>
      </c>
      <c r="M22" s="30">
        <v>2713366</v>
      </c>
    </row>
    <row r="23" spans="1:13" ht="9.9499999999999993" customHeight="1" x14ac:dyDescent="0.2">
      <c r="A23" s="9">
        <f t="shared" si="0"/>
        <v>1934</v>
      </c>
      <c r="B23" s="26">
        <v>3550647</v>
      </c>
      <c r="C23" s="27">
        <v>761986</v>
      </c>
      <c r="D23" s="27">
        <v>1215417</v>
      </c>
      <c r="E23" s="27">
        <v>589811</v>
      </c>
      <c r="F23" s="27">
        <v>967736</v>
      </c>
      <c r="G23" s="27">
        <v>13713</v>
      </c>
      <c r="H23" s="27">
        <f>5971+39261</f>
        <v>45232</v>
      </c>
      <c r="I23" s="27">
        <v>5971</v>
      </c>
      <c r="J23" s="27">
        <v>7008990</v>
      </c>
      <c r="K23" s="27">
        <v>3577291</v>
      </c>
      <c r="L23" s="27">
        <v>390</v>
      </c>
      <c r="M23" s="30">
        <v>1659871</v>
      </c>
    </row>
    <row r="24" spans="1:13" ht="9.9499999999999993" customHeight="1" x14ac:dyDescent="0.2">
      <c r="A24" s="9">
        <f t="shared" si="0"/>
        <v>1935</v>
      </c>
      <c r="B24" s="26">
        <v>3807030</v>
      </c>
      <c r="C24" s="27">
        <v>1030420</v>
      </c>
      <c r="D24" s="27">
        <v>1313451</v>
      </c>
      <c r="E24" s="27">
        <v>624432</v>
      </c>
      <c r="F24" s="27">
        <v>819357</v>
      </c>
      <c r="G24" s="27">
        <v>17590</v>
      </c>
      <c r="H24" s="27">
        <f>13527+58337</f>
        <v>71864</v>
      </c>
      <c r="I24" s="27">
        <v>13527</v>
      </c>
      <c r="J24" s="27">
        <v>5257642</v>
      </c>
      <c r="K24" s="27">
        <v>3082810</v>
      </c>
      <c r="L24" s="27">
        <v>2936</v>
      </c>
      <c r="M24" s="30">
        <v>2575006</v>
      </c>
    </row>
    <row r="25" spans="1:13" ht="9.9499999999999993" customHeight="1" x14ac:dyDescent="0.2">
      <c r="A25" s="9">
        <f t="shared" si="0"/>
        <v>1936</v>
      </c>
      <c r="B25" s="26">
        <v>3855098</v>
      </c>
      <c r="C25" s="27">
        <v>977785</v>
      </c>
      <c r="D25" s="27">
        <v>1172431</v>
      </c>
      <c r="E25" s="27">
        <v>661988</v>
      </c>
      <c r="F25" s="27">
        <v>1013998</v>
      </c>
      <c r="G25" s="27">
        <v>27179</v>
      </c>
      <c r="H25" s="27">
        <f>21877+128876</f>
        <v>150753</v>
      </c>
      <c r="I25" s="27">
        <v>21877</v>
      </c>
      <c r="J25" s="27">
        <v>7878166</v>
      </c>
      <c r="K25" s="27">
        <v>4209602</v>
      </c>
      <c r="L25" s="27">
        <v>5231</v>
      </c>
      <c r="M25" s="30">
        <v>4068721</v>
      </c>
    </row>
    <row r="26" spans="1:13" ht="9.9499999999999993" customHeight="1" x14ac:dyDescent="0.2">
      <c r="A26" s="9">
        <f t="shared" si="0"/>
        <v>1937</v>
      </c>
      <c r="B26" s="26">
        <v>4214216</v>
      </c>
      <c r="C26" s="27">
        <v>947318</v>
      </c>
      <c r="D26" s="27">
        <v>1286063</v>
      </c>
      <c r="E26" s="27">
        <v>772328</v>
      </c>
      <c r="F26" s="27">
        <v>1171905</v>
      </c>
      <c r="G26" s="27">
        <v>34205</v>
      </c>
      <c r="H26" s="27">
        <f>20559+126361</f>
        <v>146920</v>
      </c>
      <c r="I26" s="27">
        <v>20559</v>
      </c>
      <c r="J26" s="27">
        <v>9331738</v>
      </c>
      <c r="K26" s="27">
        <v>5164311</v>
      </c>
      <c r="L26" s="27">
        <v>5724</v>
      </c>
      <c r="M26" s="30">
        <v>3280554</v>
      </c>
    </row>
    <row r="27" spans="1:13" ht="9.9499999999999993" customHeight="1" x14ac:dyDescent="0.2">
      <c r="A27" s="9">
        <f t="shared" si="0"/>
        <v>1938</v>
      </c>
      <c r="B27" s="26">
        <v>4671831</v>
      </c>
      <c r="C27" s="27">
        <v>1090735</v>
      </c>
      <c r="D27" s="27">
        <v>1545265</v>
      </c>
      <c r="E27" s="27">
        <v>841303</v>
      </c>
      <c r="F27" s="27">
        <v>1159849</v>
      </c>
      <c r="G27" s="27">
        <v>33059</v>
      </c>
      <c r="H27" s="27">
        <f>16244+110387</f>
        <v>126631</v>
      </c>
      <c r="I27" s="27">
        <v>16244</v>
      </c>
      <c r="J27" s="27">
        <v>7322817</v>
      </c>
      <c r="K27" s="27">
        <v>3826080</v>
      </c>
      <c r="L27" s="27">
        <v>7835</v>
      </c>
      <c r="M27" s="30">
        <v>3413853</v>
      </c>
    </row>
    <row r="28" spans="1:13" x14ac:dyDescent="0.2">
      <c r="A28" s="10" t="s">
        <v>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30"/>
    </row>
    <row r="29" spans="1:13" ht="9.9499999999999993" customHeight="1" x14ac:dyDescent="0.2">
      <c r="A29" s="9">
        <v>1945</v>
      </c>
      <c r="B29" s="26" t="s">
        <v>3</v>
      </c>
      <c r="C29" s="27">
        <v>687945</v>
      </c>
      <c r="D29" s="27">
        <v>788078</v>
      </c>
      <c r="E29" s="27">
        <v>331463</v>
      </c>
      <c r="F29" s="27">
        <v>559177</v>
      </c>
      <c r="G29" s="27">
        <v>18443</v>
      </c>
      <c r="H29" s="27">
        <f>7850+69318</f>
        <v>77168</v>
      </c>
      <c r="I29" s="27">
        <v>7850</v>
      </c>
      <c r="J29" s="27">
        <v>4722867</v>
      </c>
      <c r="K29" s="27">
        <v>3031803</v>
      </c>
      <c r="L29" s="27">
        <v>20271</v>
      </c>
      <c r="M29" s="30">
        <v>2794717</v>
      </c>
    </row>
    <row r="30" spans="1:13" ht="9.9499999999999993" customHeight="1" x14ac:dyDescent="0.2">
      <c r="A30" s="9">
        <f t="shared" ref="A30:A61" si="1">A29+1</f>
        <v>1946</v>
      </c>
      <c r="B30" s="26" t="s">
        <v>3</v>
      </c>
      <c r="C30" s="27">
        <v>833282</v>
      </c>
      <c r="D30" s="27">
        <v>946010</v>
      </c>
      <c r="E30" s="27">
        <v>389363</v>
      </c>
      <c r="F30" s="27">
        <v>688815</v>
      </c>
      <c r="G30" s="27">
        <v>20571</v>
      </c>
      <c r="H30" s="27">
        <f>8974+72419</f>
        <v>81393</v>
      </c>
      <c r="I30" s="27">
        <v>8974</v>
      </c>
      <c r="J30" s="27">
        <v>6553082</v>
      </c>
      <c r="K30" s="27">
        <v>3793772</v>
      </c>
      <c r="L30" s="27">
        <v>13106</v>
      </c>
      <c r="M30" s="30">
        <v>2223666</v>
      </c>
    </row>
    <row r="31" spans="1:13" ht="9.9499999999999993" customHeight="1" x14ac:dyDescent="0.2">
      <c r="A31" s="9">
        <f t="shared" si="1"/>
        <v>1947</v>
      </c>
      <c r="B31" s="26" t="s">
        <v>3</v>
      </c>
      <c r="C31" s="27">
        <v>616457</v>
      </c>
      <c r="D31" s="27">
        <v>852763</v>
      </c>
      <c r="E31" s="27">
        <v>389635</v>
      </c>
      <c r="F31" s="27">
        <v>624273</v>
      </c>
      <c r="G31" s="27">
        <v>16680</v>
      </c>
      <c r="H31" s="27">
        <f>5111+55000</f>
        <v>60111</v>
      </c>
      <c r="I31" s="27">
        <v>5111</v>
      </c>
      <c r="J31" s="27">
        <v>2992187</v>
      </c>
      <c r="K31" s="27">
        <v>2103106</v>
      </c>
      <c r="L31" s="27">
        <v>7104</v>
      </c>
      <c r="M31" s="30">
        <v>1424274</v>
      </c>
    </row>
    <row r="32" spans="1:13" ht="9.9499999999999993" customHeight="1" x14ac:dyDescent="0.2">
      <c r="A32" s="9">
        <f t="shared" si="1"/>
        <v>1948</v>
      </c>
      <c r="B32" s="26">
        <v>3217279</v>
      </c>
      <c r="C32" s="27">
        <v>925887</v>
      </c>
      <c r="D32" s="27">
        <v>901178</v>
      </c>
      <c r="E32" s="27">
        <v>537872</v>
      </c>
      <c r="F32" s="27">
        <v>812433</v>
      </c>
      <c r="G32" s="27">
        <v>35176</v>
      </c>
      <c r="H32" s="27">
        <f>8087+61296</f>
        <v>69383</v>
      </c>
      <c r="I32" s="27">
        <v>8087</v>
      </c>
      <c r="J32" s="27">
        <v>4297989</v>
      </c>
      <c r="K32" s="27">
        <v>3618126</v>
      </c>
      <c r="L32" s="27">
        <v>3225</v>
      </c>
      <c r="M32" s="30">
        <v>2209997.41</v>
      </c>
    </row>
    <row r="33" spans="1:13" ht="9.9499999999999993" customHeight="1" x14ac:dyDescent="0.2">
      <c r="A33" s="9">
        <f t="shared" si="1"/>
        <v>1949</v>
      </c>
      <c r="B33" s="26">
        <v>3480587</v>
      </c>
      <c r="C33" s="27">
        <v>961188</v>
      </c>
      <c r="D33" s="27">
        <v>1023055</v>
      </c>
      <c r="E33" s="27">
        <v>615014</v>
      </c>
      <c r="F33" s="27">
        <v>848111</v>
      </c>
      <c r="G33" s="27">
        <v>30807</v>
      </c>
      <c r="H33" s="27">
        <f>9400+56206</f>
        <v>65606</v>
      </c>
      <c r="I33" s="27">
        <v>9400</v>
      </c>
      <c r="J33" s="27">
        <v>4064345</v>
      </c>
      <c r="K33" s="27">
        <v>3445729</v>
      </c>
      <c r="L33" s="27">
        <v>16993</v>
      </c>
      <c r="M33" s="30">
        <v>3438464</v>
      </c>
    </row>
    <row r="34" spans="1:13" ht="9.9499999999999993" customHeight="1" x14ac:dyDescent="0.2">
      <c r="A34" s="9">
        <f t="shared" si="1"/>
        <v>1950</v>
      </c>
      <c r="B34" s="26">
        <v>3184685</v>
      </c>
      <c r="C34" s="27">
        <v>870564</v>
      </c>
      <c r="D34" s="27">
        <v>899196</v>
      </c>
      <c r="E34" s="27">
        <v>654880</v>
      </c>
      <c r="F34" s="27">
        <v>731420</v>
      </c>
      <c r="G34" s="27">
        <v>27115</v>
      </c>
      <c r="H34" s="27">
        <f>7364+69761</f>
        <v>77125</v>
      </c>
      <c r="I34" s="27">
        <v>7364</v>
      </c>
      <c r="J34" s="27">
        <v>6507657</v>
      </c>
      <c r="K34" s="27">
        <v>5301296</v>
      </c>
      <c r="L34" s="27">
        <v>18287</v>
      </c>
      <c r="M34" s="30">
        <v>2338772.3199999998</v>
      </c>
    </row>
    <row r="35" spans="1:13" ht="14.25" customHeight="1" x14ac:dyDescent="0.2">
      <c r="A35" s="9">
        <f t="shared" si="1"/>
        <v>1951</v>
      </c>
      <c r="B35" s="26">
        <v>3081865</v>
      </c>
      <c r="C35" s="27">
        <v>863001</v>
      </c>
      <c r="D35" s="27">
        <v>775319</v>
      </c>
      <c r="E35" s="27">
        <v>679663</v>
      </c>
      <c r="F35" s="27">
        <v>732159</v>
      </c>
      <c r="G35" s="27">
        <v>30403</v>
      </c>
      <c r="H35" s="27">
        <f>14682+79416</f>
        <v>94098</v>
      </c>
      <c r="I35" s="27">
        <v>14682</v>
      </c>
      <c r="J35" s="27">
        <v>5451059</v>
      </c>
      <c r="K35" s="27">
        <v>4154665</v>
      </c>
      <c r="L35" s="27">
        <v>39632</v>
      </c>
      <c r="M35" s="30">
        <v>3078772.23</v>
      </c>
    </row>
    <row r="36" spans="1:13" ht="9.9499999999999993" customHeight="1" x14ac:dyDescent="0.2">
      <c r="A36" s="9">
        <f t="shared" si="1"/>
        <v>1952</v>
      </c>
      <c r="B36" s="26">
        <v>3186587</v>
      </c>
      <c r="C36" s="27">
        <v>995580</v>
      </c>
      <c r="D36" s="27">
        <v>730500</v>
      </c>
      <c r="E36" s="27">
        <v>689861</v>
      </c>
      <c r="F36" s="27">
        <v>739593</v>
      </c>
      <c r="G36" s="27">
        <v>29755</v>
      </c>
      <c r="H36" s="27">
        <f>13049+63553</f>
        <v>76602</v>
      </c>
      <c r="I36" s="27">
        <v>13049</v>
      </c>
      <c r="J36" s="27">
        <v>6196498</v>
      </c>
      <c r="K36" s="27">
        <v>4061556</v>
      </c>
      <c r="L36" s="27">
        <v>26903</v>
      </c>
      <c r="M36" s="30">
        <v>2576606.67</v>
      </c>
    </row>
    <row r="37" spans="1:13" ht="9.9499999999999993" customHeight="1" x14ac:dyDescent="0.2">
      <c r="A37" s="9">
        <f t="shared" si="1"/>
        <v>1953</v>
      </c>
      <c r="B37" s="26">
        <v>3073547</v>
      </c>
      <c r="C37" s="27">
        <v>912955</v>
      </c>
      <c r="D37" s="27">
        <v>737930</v>
      </c>
      <c r="E37" s="27">
        <v>702735</v>
      </c>
      <c r="F37" s="27">
        <v>683932</v>
      </c>
      <c r="G37" s="27">
        <v>33823</v>
      </c>
      <c r="H37" s="27">
        <f>20342+83996</f>
        <v>104338</v>
      </c>
      <c r="I37" s="27">
        <v>20342</v>
      </c>
      <c r="J37" s="27">
        <v>7250314</v>
      </c>
      <c r="K37" s="27">
        <v>4552257</v>
      </c>
      <c r="L37" s="27">
        <v>22985</v>
      </c>
      <c r="M37" s="30">
        <v>2590333.2000000002</v>
      </c>
    </row>
    <row r="38" spans="1:13" ht="9.9499999999999993" customHeight="1" x14ac:dyDescent="0.2">
      <c r="A38" s="9">
        <f t="shared" si="1"/>
        <v>1954</v>
      </c>
      <c r="B38" s="26">
        <v>2719127</v>
      </c>
      <c r="C38" s="27">
        <v>656655</v>
      </c>
      <c r="D38" s="27">
        <v>640172</v>
      </c>
      <c r="E38" s="27">
        <v>665861</v>
      </c>
      <c r="F38" s="27">
        <v>717339</v>
      </c>
      <c r="G38" s="27">
        <v>33987</v>
      </c>
      <c r="H38" s="27">
        <f>18868+85332</f>
        <v>104200</v>
      </c>
      <c r="I38" s="27">
        <v>18868</v>
      </c>
      <c r="J38" s="27">
        <v>6260706</v>
      </c>
      <c r="K38" s="27">
        <v>4543955</v>
      </c>
      <c r="L38" s="27">
        <v>17696</v>
      </c>
      <c r="M38" s="30">
        <v>2972648.16</v>
      </c>
    </row>
    <row r="39" spans="1:13" ht="9.9499999999999993" customHeight="1" x14ac:dyDescent="0.2">
      <c r="A39" s="9">
        <f t="shared" si="1"/>
        <v>1955</v>
      </c>
      <c r="B39" s="26">
        <v>3360339</v>
      </c>
      <c r="C39" s="27">
        <v>933303</v>
      </c>
      <c r="D39" s="27">
        <v>798304</v>
      </c>
      <c r="E39" s="27">
        <v>778662</v>
      </c>
      <c r="F39" s="27">
        <v>799759</v>
      </c>
      <c r="G39" s="27">
        <v>46938</v>
      </c>
      <c r="H39" s="27">
        <f>20074+85536</f>
        <v>105610</v>
      </c>
      <c r="I39" s="27">
        <v>20074</v>
      </c>
      <c r="J39" s="27">
        <v>5709925</v>
      </c>
      <c r="K39" s="27">
        <v>4970594</v>
      </c>
      <c r="L39" s="27">
        <v>36590</v>
      </c>
      <c r="M39" s="30">
        <v>4346281.16</v>
      </c>
    </row>
    <row r="40" spans="1:13" ht="9.9499999999999993" customHeight="1" x14ac:dyDescent="0.2">
      <c r="A40" s="9">
        <f t="shared" si="1"/>
        <v>1956</v>
      </c>
      <c r="B40" s="26">
        <v>3613232</v>
      </c>
      <c r="C40" s="27">
        <v>1005496</v>
      </c>
      <c r="D40" s="27">
        <v>853960</v>
      </c>
      <c r="E40" s="27">
        <v>833613</v>
      </c>
      <c r="F40" s="27">
        <v>845834</v>
      </c>
      <c r="G40" s="27">
        <v>70878</v>
      </c>
      <c r="H40" s="27">
        <f>18359+83744</f>
        <v>102103</v>
      </c>
      <c r="I40" s="27">
        <v>18359</v>
      </c>
      <c r="J40" s="27">
        <v>7160093</v>
      </c>
      <c r="K40" s="27">
        <v>3559361</v>
      </c>
      <c r="L40" s="27">
        <v>40215</v>
      </c>
      <c r="M40" s="30">
        <v>4004149.19</v>
      </c>
    </row>
    <row r="41" spans="1:13" ht="9.9499999999999993" customHeight="1" x14ac:dyDescent="0.2">
      <c r="A41" s="9">
        <f t="shared" si="1"/>
        <v>1957</v>
      </c>
      <c r="B41" s="26">
        <v>3231969</v>
      </c>
      <c r="C41" s="27">
        <v>942058</v>
      </c>
      <c r="D41" s="27">
        <v>756323</v>
      </c>
      <c r="E41" s="27">
        <v>776958</v>
      </c>
      <c r="F41" s="27">
        <v>708503</v>
      </c>
      <c r="G41" s="27">
        <v>47935</v>
      </c>
      <c r="H41" s="27">
        <f>8000+51913</f>
        <v>59913</v>
      </c>
      <c r="I41" s="27">
        <v>8000</v>
      </c>
      <c r="J41" s="27">
        <v>6391041</v>
      </c>
      <c r="K41" s="27">
        <v>5192879</v>
      </c>
      <c r="L41" s="27">
        <v>34034</v>
      </c>
      <c r="M41" s="30">
        <v>3387749.11</v>
      </c>
    </row>
    <row r="42" spans="1:13" ht="9.9499999999999993" customHeight="1" x14ac:dyDescent="0.2">
      <c r="A42" s="9">
        <f t="shared" si="1"/>
        <v>1958</v>
      </c>
      <c r="B42" s="26">
        <v>3165678</v>
      </c>
      <c r="C42" s="27">
        <v>895756</v>
      </c>
      <c r="D42" s="27">
        <v>790807</v>
      </c>
      <c r="E42" s="27">
        <v>724474</v>
      </c>
      <c r="F42" s="27">
        <v>705428</v>
      </c>
      <c r="G42" s="27">
        <v>49007</v>
      </c>
      <c r="H42" s="27">
        <f>9610+55361</f>
        <v>64971</v>
      </c>
      <c r="I42" s="27">
        <v>9610</v>
      </c>
      <c r="J42" s="27">
        <v>4571060</v>
      </c>
      <c r="K42" s="27">
        <v>5240184</v>
      </c>
      <c r="L42" s="27">
        <v>40142</v>
      </c>
      <c r="M42" s="30">
        <v>4190475.72</v>
      </c>
    </row>
    <row r="43" spans="1:13" ht="9.9499999999999993" customHeight="1" x14ac:dyDescent="0.2">
      <c r="A43" s="9">
        <f t="shared" si="1"/>
        <v>1959</v>
      </c>
      <c r="B43" s="26">
        <v>3571200</v>
      </c>
      <c r="C43" s="27">
        <v>1065827</v>
      </c>
      <c r="D43" s="27">
        <v>816115</v>
      </c>
      <c r="E43" s="27">
        <v>878943</v>
      </c>
      <c r="F43" s="27">
        <v>749770</v>
      </c>
      <c r="G43" s="27">
        <v>59157</v>
      </c>
      <c r="H43" s="27">
        <f>9763+59296</f>
        <v>69059</v>
      </c>
      <c r="I43" s="27">
        <v>9763</v>
      </c>
      <c r="J43" s="27">
        <v>4706317</v>
      </c>
      <c r="K43" s="27">
        <v>3266825</v>
      </c>
      <c r="L43" s="27">
        <v>59821</v>
      </c>
      <c r="M43" s="30">
        <v>3778414.98</v>
      </c>
    </row>
    <row r="44" spans="1:13" ht="9.9499999999999993" customHeight="1" x14ac:dyDescent="0.2">
      <c r="A44" s="9">
        <f t="shared" si="1"/>
        <v>1960</v>
      </c>
      <c r="B44" s="26">
        <v>3778071</v>
      </c>
      <c r="C44" s="27">
        <v>1061031</v>
      </c>
      <c r="D44" s="27">
        <v>773142</v>
      </c>
      <c r="E44" s="27">
        <v>1047673</v>
      </c>
      <c r="F44" s="27">
        <v>827636</v>
      </c>
      <c r="G44" s="27">
        <v>66389</v>
      </c>
      <c r="H44" s="27">
        <f>13865+77431</f>
        <v>91296</v>
      </c>
      <c r="I44" s="27">
        <v>13865</v>
      </c>
      <c r="J44" s="27">
        <v>3634724</v>
      </c>
      <c r="K44" s="27">
        <v>6360045</v>
      </c>
      <c r="L44" s="27">
        <v>48264</v>
      </c>
      <c r="M44" s="30">
        <v>3926466</v>
      </c>
    </row>
    <row r="45" spans="1:13" ht="14.25" customHeight="1" x14ac:dyDescent="0.2">
      <c r="A45" s="9">
        <f t="shared" si="1"/>
        <v>1961</v>
      </c>
      <c r="B45" s="26">
        <v>3814858</v>
      </c>
      <c r="C45" s="27">
        <v>1175388</v>
      </c>
      <c r="D45" s="27">
        <v>853609</v>
      </c>
      <c r="E45" s="27">
        <v>951671</v>
      </c>
      <c r="F45" s="27">
        <v>783814</v>
      </c>
      <c r="G45" s="27">
        <v>50376</v>
      </c>
      <c r="H45" s="27">
        <v>82325</v>
      </c>
      <c r="I45" s="27">
        <v>16489</v>
      </c>
      <c r="J45" s="27">
        <v>3705566</v>
      </c>
      <c r="K45" s="27">
        <v>5213183</v>
      </c>
      <c r="L45" s="27">
        <v>66226</v>
      </c>
      <c r="M45" s="30">
        <v>4789379</v>
      </c>
    </row>
    <row r="46" spans="1:13" ht="9.9499999999999993" customHeight="1" x14ac:dyDescent="0.2">
      <c r="A46" s="9">
        <f t="shared" si="1"/>
        <v>1962</v>
      </c>
      <c r="B46" s="26">
        <v>3717798</v>
      </c>
      <c r="C46" s="27">
        <v>1092503</v>
      </c>
      <c r="D46" s="27">
        <v>764728</v>
      </c>
      <c r="E46" s="27">
        <v>1071535</v>
      </c>
      <c r="F46" s="27">
        <v>746349</v>
      </c>
      <c r="G46" s="27">
        <v>42683</v>
      </c>
      <c r="H46" s="27">
        <v>99432</v>
      </c>
      <c r="I46" s="27">
        <v>18901</v>
      </c>
      <c r="J46" s="27">
        <v>3640911</v>
      </c>
      <c r="K46" s="27">
        <v>4261477</v>
      </c>
      <c r="L46" s="27">
        <v>42506</v>
      </c>
      <c r="M46" s="30">
        <v>3628301</v>
      </c>
    </row>
    <row r="47" spans="1:13" ht="9.9499999999999993" customHeight="1" x14ac:dyDescent="0.2">
      <c r="A47" s="9">
        <f t="shared" si="1"/>
        <v>1963</v>
      </c>
      <c r="B47" s="26">
        <v>3857207</v>
      </c>
      <c r="C47" s="27">
        <v>1395618</v>
      </c>
      <c r="D47" s="27">
        <v>768175</v>
      </c>
      <c r="E47" s="27">
        <v>986896</v>
      </c>
      <c r="F47" s="27">
        <v>665442</v>
      </c>
      <c r="G47" s="27">
        <v>40821</v>
      </c>
      <c r="H47" s="27">
        <v>123914</v>
      </c>
      <c r="I47" s="27">
        <v>29191</v>
      </c>
      <c r="J47" s="27">
        <v>4981529</v>
      </c>
      <c r="K47" s="27">
        <v>5743840</v>
      </c>
      <c r="L47" s="27">
        <v>40181</v>
      </c>
      <c r="M47" s="30">
        <v>4608502</v>
      </c>
    </row>
    <row r="48" spans="1:13" ht="9.9499999999999993" customHeight="1" x14ac:dyDescent="0.2">
      <c r="A48" s="9">
        <f t="shared" si="1"/>
        <v>1964</v>
      </c>
      <c r="B48" s="26">
        <v>3620265</v>
      </c>
      <c r="C48" s="27">
        <v>1325385</v>
      </c>
      <c r="D48" s="27">
        <v>760388</v>
      </c>
      <c r="E48" s="27">
        <v>917372</v>
      </c>
      <c r="F48" s="27">
        <v>575437</v>
      </c>
      <c r="G48" s="27">
        <v>41683</v>
      </c>
      <c r="H48" s="27">
        <v>115419</v>
      </c>
      <c r="I48" s="27">
        <v>31643</v>
      </c>
      <c r="J48" s="27">
        <v>6043774</v>
      </c>
      <c r="K48" s="27">
        <v>5552917</v>
      </c>
      <c r="L48" s="27">
        <v>35901</v>
      </c>
      <c r="M48" s="30">
        <v>4301970</v>
      </c>
    </row>
    <row r="49" spans="1:13" ht="9.9499999999999993" customHeight="1" x14ac:dyDescent="0.2">
      <c r="A49" s="9">
        <f t="shared" si="1"/>
        <v>1965</v>
      </c>
      <c r="B49" s="26">
        <v>3441817</v>
      </c>
      <c r="C49" s="27">
        <v>1391158</v>
      </c>
      <c r="D49" s="27">
        <v>691891</v>
      </c>
      <c r="E49" s="27">
        <v>812494</v>
      </c>
      <c r="F49" s="27">
        <v>520098</v>
      </c>
      <c r="G49" s="27">
        <v>26176</v>
      </c>
      <c r="H49" s="27">
        <v>137644</v>
      </c>
      <c r="I49" s="27">
        <v>29730</v>
      </c>
      <c r="J49" s="27">
        <v>3002753</v>
      </c>
      <c r="K49" s="27">
        <v>3872008</v>
      </c>
      <c r="L49" s="27">
        <v>58057</v>
      </c>
      <c r="M49" s="30">
        <v>5049190</v>
      </c>
    </row>
    <row r="50" spans="1:13" ht="9.9499999999999993" customHeight="1" x14ac:dyDescent="0.2">
      <c r="A50" s="9">
        <f t="shared" si="1"/>
        <v>1966</v>
      </c>
      <c r="B50" s="26">
        <v>3798820</v>
      </c>
      <c r="C50" s="27">
        <v>1543827</v>
      </c>
      <c r="D50" s="27">
        <v>666418</v>
      </c>
      <c r="E50" s="27">
        <v>939136</v>
      </c>
      <c r="F50" s="27">
        <v>613896</v>
      </c>
      <c r="G50" s="27">
        <v>35543</v>
      </c>
      <c r="H50" s="27">
        <v>104374</v>
      </c>
      <c r="I50" s="27">
        <v>19533</v>
      </c>
      <c r="J50" s="27">
        <v>4370770</v>
      </c>
      <c r="K50" s="27">
        <v>5551393</v>
      </c>
      <c r="L50" s="27">
        <v>60242</v>
      </c>
      <c r="M50" s="30">
        <v>5442355</v>
      </c>
    </row>
    <row r="51" spans="1:13" ht="9.9499999999999993" customHeight="1" x14ac:dyDescent="0.2">
      <c r="A51" s="9">
        <f t="shared" si="1"/>
        <v>1967</v>
      </c>
      <c r="B51" s="26">
        <v>4318631</v>
      </c>
      <c r="C51" s="27">
        <v>1706641</v>
      </c>
      <c r="D51" s="27">
        <v>608355</v>
      </c>
      <c r="E51" s="27">
        <v>1166804</v>
      </c>
      <c r="F51" s="27">
        <v>797916</v>
      </c>
      <c r="G51" s="27">
        <v>37734</v>
      </c>
      <c r="H51" s="27">
        <v>133479</v>
      </c>
      <c r="I51" s="27">
        <v>18773</v>
      </c>
      <c r="J51" s="27">
        <v>4719611</v>
      </c>
      <c r="K51" s="27">
        <v>5853282</v>
      </c>
      <c r="L51" s="27">
        <v>64557</v>
      </c>
      <c r="M51" s="30">
        <v>5022497</v>
      </c>
    </row>
    <row r="52" spans="1:13" ht="9.9499999999999993" customHeight="1" x14ac:dyDescent="0.2">
      <c r="A52" s="9">
        <f t="shared" si="1"/>
        <v>1968</v>
      </c>
      <c r="B52" s="26">
        <v>4840169</v>
      </c>
      <c r="C52" s="27">
        <v>2076881</v>
      </c>
      <c r="D52" s="27">
        <v>664975</v>
      </c>
      <c r="E52" s="27">
        <v>1296492</v>
      </c>
      <c r="F52" s="27">
        <v>752585</v>
      </c>
      <c r="G52" s="27">
        <v>48075</v>
      </c>
      <c r="H52" s="27">
        <v>87506</v>
      </c>
      <c r="I52" s="27">
        <v>6839</v>
      </c>
      <c r="J52" s="27">
        <v>4827540</v>
      </c>
      <c r="K52" s="27">
        <v>6248570</v>
      </c>
      <c r="L52" s="27">
        <v>59649</v>
      </c>
      <c r="M52" s="30">
        <v>5362094</v>
      </c>
    </row>
    <row r="53" spans="1:13" ht="9.9499999999999993" customHeight="1" x14ac:dyDescent="0.2">
      <c r="A53" s="9">
        <f t="shared" si="1"/>
        <v>1969</v>
      </c>
      <c r="B53" s="26">
        <v>5124968</v>
      </c>
      <c r="C53" s="27">
        <v>2071404</v>
      </c>
      <c r="D53" s="27">
        <v>595298</v>
      </c>
      <c r="E53" s="27">
        <v>1584036</v>
      </c>
      <c r="F53" s="27">
        <v>832634</v>
      </c>
      <c r="G53" s="27">
        <v>40478</v>
      </c>
      <c r="H53" s="27">
        <v>83719</v>
      </c>
      <c r="I53" s="27">
        <v>7746</v>
      </c>
      <c r="J53" s="27">
        <v>3860186</v>
      </c>
      <c r="K53" s="27">
        <v>4077522</v>
      </c>
      <c r="L53" s="27">
        <v>33013</v>
      </c>
      <c r="M53" s="30">
        <v>5168347</v>
      </c>
    </row>
    <row r="54" spans="1:13" ht="9.9499999999999993" customHeight="1" x14ac:dyDescent="0.2">
      <c r="A54" s="9">
        <f t="shared" si="1"/>
        <v>1970</v>
      </c>
      <c r="B54" s="26">
        <v>4710477</v>
      </c>
      <c r="C54" s="27">
        <v>2106790</v>
      </c>
      <c r="D54" s="27">
        <v>396216</v>
      </c>
      <c r="E54" s="27">
        <v>1488943</v>
      </c>
      <c r="F54" s="27">
        <v>669031</v>
      </c>
      <c r="G54" s="27">
        <v>48520</v>
      </c>
      <c r="H54" s="27">
        <v>63647</v>
      </c>
      <c r="I54" s="27">
        <v>8529</v>
      </c>
      <c r="J54" s="27">
        <v>3873262</v>
      </c>
      <c r="K54" s="27">
        <v>4830664</v>
      </c>
      <c r="L54" s="27">
        <v>43936</v>
      </c>
      <c r="M54" s="30">
        <v>5954767</v>
      </c>
    </row>
    <row r="55" spans="1:13" ht="14.25" customHeight="1" x14ac:dyDescent="0.2">
      <c r="A55" s="9">
        <f t="shared" si="1"/>
        <v>1971</v>
      </c>
      <c r="B55" s="26">
        <v>5735617</v>
      </c>
      <c r="C55" s="27">
        <v>2561944</v>
      </c>
      <c r="D55" s="27">
        <v>555293</v>
      </c>
      <c r="E55" s="27">
        <v>1805347</v>
      </c>
      <c r="F55" s="27">
        <v>770402</v>
      </c>
      <c r="G55" s="27">
        <v>42336</v>
      </c>
      <c r="H55" s="27">
        <v>56689</v>
      </c>
      <c r="I55" s="27">
        <v>7252</v>
      </c>
      <c r="J55" s="27">
        <v>3134379</v>
      </c>
      <c r="K55" s="27">
        <v>4184134</v>
      </c>
      <c r="L55" s="27">
        <v>75181</v>
      </c>
      <c r="M55" s="30">
        <v>5233021</v>
      </c>
    </row>
    <row r="56" spans="1:13" ht="9.9499999999999993" customHeight="1" x14ac:dyDescent="0.2">
      <c r="A56" s="9">
        <f t="shared" si="1"/>
        <v>1972</v>
      </c>
      <c r="B56" s="26">
        <v>5822723</v>
      </c>
      <c r="C56" s="27">
        <v>2751229</v>
      </c>
      <c r="D56" s="27">
        <v>579902</v>
      </c>
      <c r="E56" s="27">
        <v>1770469</v>
      </c>
      <c r="F56" s="27">
        <v>648038</v>
      </c>
      <c r="G56" s="27">
        <v>72882</v>
      </c>
      <c r="H56" s="27">
        <v>39951</v>
      </c>
      <c r="I56" s="27">
        <v>4008</v>
      </c>
      <c r="J56" s="27">
        <v>3993794</v>
      </c>
      <c r="K56" s="27">
        <v>4699133</v>
      </c>
      <c r="L56" s="27">
        <v>82825</v>
      </c>
      <c r="M56" s="30">
        <v>6079172</v>
      </c>
    </row>
    <row r="57" spans="1:13" ht="9.9499999999999993" customHeight="1" x14ac:dyDescent="0.2">
      <c r="A57" s="9">
        <f t="shared" si="1"/>
        <v>1973</v>
      </c>
      <c r="B57" s="26">
        <v>6355592</v>
      </c>
      <c r="C57" s="27">
        <v>3021695</v>
      </c>
      <c r="D57" s="27">
        <v>627217</v>
      </c>
      <c r="E57" s="27">
        <v>1980470</v>
      </c>
      <c r="F57" s="27">
        <v>666686</v>
      </c>
      <c r="G57" s="27">
        <v>59166</v>
      </c>
      <c r="H57" s="27">
        <v>32489</v>
      </c>
      <c r="I57" s="27">
        <v>3894</v>
      </c>
      <c r="J57" s="27">
        <v>3775888</v>
      </c>
      <c r="K57" s="27">
        <v>4440633</v>
      </c>
      <c r="L57" s="27">
        <v>79220</v>
      </c>
      <c r="M57" s="30">
        <v>5562031</v>
      </c>
    </row>
    <row r="58" spans="1:13" ht="9.9499999999999993" customHeight="1" x14ac:dyDescent="0.2">
      <c r="A58" s="9">
        <f t="shared" si="1"/>
        <v>1974</v>
      </c>
      <c r="B58" s="26">
        <v>6678734</v>
      </c>
      <c r="C58" s="27">
        <v>3154076</v>
      </c>
      <c r="D58" s="27">
        <v>584326</v>
      </c>
      <c r="E58" s="27">
        <v>2264365</v>
      </c>
      <c r="F58" s="27">
        <v>617791</v>
      </c>
      <c r="G58" s="27">
        <v>57874</v>
      </c>
      <c r="H58" s="27">
        <v>64168</v>
      </c>
      <c r="I58" s="27">
        <v>10092</v>
      </c>
      <c r="J58" s="27">
        <v>3250002</v>
      </c>
      <c r="K58" s="27">
        <v>5747206</v>
      </c>
      <c r="L58" s="27">
        <v>54053</v>
      </c>
      <c r="M58" s="30">
        <v>6363495</v>
      </c>
    </row>
    <row r="59" spans="1:13" ht="9.9499999999999993" customHeight="1" x14ac:dyDescent="0.2">
      <c r="A59" s="9">
        <f t="shared" si="1"/>
        <v>1975</v>
      </c>
      <c r="B59" s="26">
        <v>5933591</v>
      </c>
      <c r="C59" s="27">
        <v>2741348</v>
      </c>
      <c r="D59" s="27">
        <v>463327</v>
      </c>
      <c r="E59" s="27">
        <v>2134180</v>
      </c>
      <c r="F59" s="27">
        <v>537018</v>
      </c>
      <c r="G59" s="27">
        <v>57299</v>
      </c>
      <c r="H59" s="27">
        <v>105506</v>
      </c>
      <c r="I59" s="27">
        <v>14427</v>
      </c>
      <c r="J59" s="27">
        <v>2604513</v>
      </c>
      <c r="K59" s="27">
        <v>5540851</v>
      </c>
      <c r="L59" s="27">
        <v>92054</v>
      </c>
      <c r="M59" s="30">
        <v>6314239</v>
      </c>
    </row>
    <row r="60" spans="1:13" ht="9.9499999999999993" customHeight="1" x14ac:dyDescent="0.2">
      <c r="A60" s="9">
        <f t="shared" si="1"/>
        <v>1976</v>
      </c>
      <c r="B60" s="26">
        <v>5732483</v>
      </c>
      <c r="C60" s="27">
        <v>2938763</v>
      </c>
      <c r="D60" s="27">
        <v>458811</v>
      </c>
      <c r="E60" s="27">
        <v>1976550</v>
      </c>
      <c r="F60" s="27">
        <v>324223</v>
      </c>
      <c r="G60" s="27">
        <v>33957</v>
      </c>
      <c r="H60" s="27">
        <v>40119</v>
      </c>
      <c r="I60" s="27">
        <v>10601</v>
      </c>
      <c r="J60" s="27">
        <v>3056256</v>
      </c>
      <c r="K60" s="27">
        <v>3620759</v>
      </c>
      <c r="L60" s="27">
        <v>100473</v>
      </c>
      <c r="M60" s="30">
        <v>5296878</v>
      </c>
    </row>
    <row r="61" spans="1:13" ht="9.9499999999999993" customHeight="1" x14ac:dyDescent="0.2">
      <c r="A61" s="9">
        <f t="shared" si="1"/>
        <v>1977</v>
      </c>
      <c r="B61" s="26">
        <v>6736713</v>
      </c>
      <c r="C61" s="27">
        <v>3402097</v>
      </c>
      <c r="D61" s="27">
        <v>536695</v>
      </c>
      <c r="E61" s="27">
        <v>2300384</v>
      </c>
      <c r="F61" s="27">
        <v>410870</v>
      </c>
      <c r="G61" s="27">
        <v>86529</v>
      </c>
      <c r="H61" s="27">
        <v>116243</v>
      </c>
      <c r="I61" s="27">
        <v>13841</v>
      </c>
      <c r="J61" s="27">
        <v>2803159</v>
      </c>
      <c r="K61" s="27">
        <v>6396014</v>
      </c>
      <c r="L61" s="27">
        <v>116620</v>
      </c>
      <c r="M61" s="30">
        <v>7178581</v>
      </c>
    </row>
    <row r="62" spans="1:13" ht="9.9499999999999993" customHeight="1" x14ac:dyDescent="0.2">
      <c r="A62" s="9">
        <f t="shared" ref="A62:A85" si="2">A61+1</f>
        <v>1978</v>
      </c>
      <c r="B62" s="26">
        <v>7289241</v>
      </c>
      <c r="C62" s="27">
        <v>3632922</v>
      </c>
      <c r="D62" s="27">
        <v>509825</v>
      </c>
      <c r="E62" s="27">
        <v>2670910</v>
      </c>
      <c r="F62" s="27">
        <v>415372</v>
      </c>
      <c r="G62" s="27">
        <v>60056</v>
      </c>
      <c r="H62" s="27">
        <v>124819</v>
      </c>
      <c r="I62" s="27">
        <v>20695</v>
      </c>
      <c r="J62" s="27">
        <v>2999136</v>
      </c>
      <c r="K62" s="27">
        <v>5511695</v>
      </c>
      <c r="L62" s="27">
        <v>109890</v>
      </c>
      <c r="M62" s="30">
        <v>6095760</v>
      </c>
    </row>
    <row r="63" spans="1:13" ht="9.9499999999999993" customHeight="1" x14ac:dyDescent="0.2">
      <c r="A63" s="9">
        <f t="shared" si="2"/>
        <v>1979</v>
      </c>
      <c r="B63" s="26">
        <v>6017306</v>
      </c>
      <c r="C63" s="27">
        <v>2567013</v>
      </c>
      <c r="D63" s="27">
        <v>386506</v>
      </c>
      <c r="E63" s="27">
        <v>2596962</v>
      </c>
      <c r="F63" s="27">
        <v>362661</v>
      </c>
      <c r="G63" s="27">
        <v>102552</v>
      </c>
      <c r="H63" s="27">
        <v>84534</v>
      </c>
      <c r="I63" s="27">
        <v>11352</v>
      </c>
      <c r="J63" s="27">
        <v>2596081</v>
      </c>
      <c r="K63" s="27">
        <v>5725529</v>
      </c>
      <c r="L63" s="27">
        <v>64172</v>
      </c>
      <c r="M63" s="30">
        <v>6896365</v>
      </c>
    </row>
    <row r="64" spans="1:13" ht="9.9499999999999993" customHeight="1" x14ac:dyDescent="0.2">
      <c r="A64" s="9">
        <f t="shared" si="2"/>
        <v>1980</v>
      </c>
      <c r="B64" s="26">
        <v>6972196</v>
      </c>
      <c r="C64" s="27">
        <v>3466472</v>
      </c>
      <c r="D64" s="27">
        <v>444806</v>
      </c>
      <c r="E64" s="27">
        <v>2589619</v>
      </c>
      <c r="F64" s="27">
        <v>382443</v>
      </c>
      <c r="G64" s="27">
        <v>88349</v>
      </c>
      <c r="H64" s="27">
        <v>85626</v>
      </c>
      <c r="I64" s="27">
        <v>20402</v>
      </c>
      <c r="J64" s="27">
        <v>1921737</v>
      </c>
      <c r="K64" s="27">
        <v>5105101</v>
      </c>
      <c r="L64" s="27">
        <v>154100</v>
      </c>
      <c r="M64" s="30">
        <v>7060480</v>
      </c>
    </row>
    <row r="65" spans="1:13" ht="14.25" customHeight="1" x14ac:dyDescent="0.2">
      <c r="A65" s="9">
        <f t="shared" si="2"/>
        <v>1981</v>
      </c>
      <c r="B65" s="26">
        <v>6228225</v>
      </c>
      <c r="C65" s="27">
        <v>2951801</v>
      </c>
      <c r="D65" s="27">
        <v>432938</v>
      </c>
      <c r="E65" s="27">
        <v>2382724</v>
      </c>
      <c r="F65" s="27">
        <v>383699</v>
      </c>
      <c r="G65" s="27">
        <v>76681</v>
      </c>
      <c r="H65" s="27">
        <v>78085</v>
      </c>
      <c r="I65" s="27">
        <v>26164</v>
      </c>
      <c r="J65" s="27">
        <v>2729265</v>
      </c>
      <c r="K65" s="27">
        <v>5022060</v>
      </c>
      <c r="L65" s="27">
        <v>151222</v>
      </c>
      <c r="M65" s="30">
        <v>6957637</v>
      </c>
    </row>
    <row r="66" spans="1:13" ht="9.9499999999999993" customHeight="1" x14ac:dyDescent="0.2">
      <c r="A66" s="9">
        <f t="shared" si="2"/>
        <v>1982</v>
      </c>
      <c r="B66" s="26">
        <v>6750834</v>
      </c>
      <c r="C66" s="27">
        <v>2956216</v>
      </c>
      <c r="D66" s="27">
        <v>457448</v>
      </c>
      <c r="E66" s="27">
        <v>2787594</v>
      </c>
      <c r="F66" s="27">
        <v>445757</v>
      </c>
      <c r="G66" s="27">
        <v>102831</v>
      </c>
      <c r="H66" s="27">
        <v>88781</v>
      </c>
      <c r="I66" s="27">
        <v>46173</v>
      </c>
      <c r="J66" s="27">
        <v>2509344</v>
      </c>
      <c r="K66" s="27">
        <v>5934018</v>
      </c>
      <c r="L66" s="27">
        <v>136903</v>
      </c>
      <c r="M66" s="30">
        <v>7340500</v>
      </c>
    </row>
    <row r="67" spans="1:13" ht="9.9499999999999993" customHeight="1" x14ac:dyDescent="0.2">
      <c r="A67" s="9">
        <f t="shared" si="2"/>
        <v>1983</v>
      </c>
      <c r="B67" s="26">
        <v>7297966</v>
      </c>
      <c r="C67" s="27">
        <v>3818869</v>
      </c>
      <c r="D67" s="27">
        <v>585783</v>
      </c>
      <c r="E67" s="27">
        <v>2393403</v>
      </c>
      <c r="F67" s="27">
        <v>426308</v>
      </c>
      <c r="G67" s="27">
        <v>73111</v>
      </c>
      <c r="H67" s="27">
        <v>133460</v>
      </c>
      <c r="I67" s="27">
        <v>82191</v>
      </c>
      <c r="J67" s="27">
        <v>2234572</v>
      </c>
      <c r="K67" s="27">
        <v>4325625</v>
      </c>
      <c r="L67" s="27">
        <v>247434</v>
      </c>
      <c r="M67" s="30">
        <v>7397606</v>
      </c>
    </row>
    <row r="68" spans="1:13" ht="9.9499999999999993" customHeight="1" x14ac:dyDescent="0.2">
      <c r="A68" s="9">
        <f t="shared" si="2"/>
        <v>1984</v>
      </c>
      <c r="B68" s="26">
        <v>7781903</v>
      </c>
      <c r="C68" s="27">
        <v>4034960</v>
      </c>
      <c r="D68" s="27">
        <v>539732</v>
      </c>
      <c r="E68" s="27">
        <v>2664111</v>
      </c>
      <c r="F68" s="27">
        <v>428521</v>
      </c>
      <c r="G68" s="27">
        <v>114260</v>
      </c>
      <c r="H68" s="27">
        <v>141309</v>
      </c>
      <c r="I68" s="27">
        <v>97978</v>
      </c>
      <c r="J68" s="27">
        <v>2952696</v>
      </c>
      <c r="K68" s="27">
        <v>5409906</v>
      </c>
      <c r="L68" s="27">
        <v>241850</v>
      </c>
      <c r="M68" s="30">
        <v>7915465</v>
      </c>
    </row>
    <row r="69" spans="1:13" ht="9.9499999999999993" customHeight="1" x14ac:dyDescent="0.2">
      <c r="A69" s="9">
        <f t="shared" si="2"/>
        <v>1985</v>
      </c>
      <c r="B69" s="26">
        <v>7884205</v>
      </c>
      <c r="C69" s="27">
        <v>4083122</v>
      </c>
      <c r="D69" s="27">
        <v>484368</v>
      </c>
      <c r="E69" s="27">
        <v>2678479</v>
      </c>
      <c r="F69" s="27">
        <v>428493</v>
      </c>
      <c r="G69" s="27">
        <v>209144</v>
      </c>
      <c r="H69" s="27">
        <v>134385</v>
      </c>
      <c r="I69" s="27">
        <v>91859</v>
      </c>
      <c r="J69" s="27">
        <v>2664866</v>
      </c>
      <c r="K69" s="27">
        <v>5823135</v>
      </c>
      <c r="L69" s="27">
        <v>234741</v>
      </c>
      <c r="M69" s="30">
        <v>8488394</v>
      </c>
    </row>
    <row r="70" spans="1:13" ht="9.9499999999999993" customHeight="1" x14ac:dyDescent="0.2">
      <c r="A70" s="9">
        <f t="shared" si="2"/>
        <v>1986</v>
      </c>
      <c r="B70" s="26">
        <v>7128158</v>
      </c>
      <c r="C70" s="27">
        <v>3530781</v>
      </c>
      <c r="D70" s="27">
        <v>394056</v>
      </c>
      <c r="E70" s="27">
        <v>2633605</v>
      </c>
      <c r="F70" s="27">
        <v>367274</v>
      </c>
      <c r="G70" s="27">
        <v>199871</v>
      </c>
      <c r="H70" s="27">
        <v>136012</v>
      </c>
      <c r="I70" s="27">
        <v>93738</v>
      </c>
      <c r="J70" s="27">
        <v>2518702</v>
      </c>
      <c r="K70" s="27">
        <v>5436992</v>
      </c>
      <c r="L70" s="27">
        <v>237497</v>
      </c>
      <c r="M70" s="30">
        <v>8147106</v>
      </c>
    </row>
    <row r="71" spans="1:13" ht="9.9499999999999993" customHeight="1" x14ac:dyDescent="0.2">
      <c r="A71" s="9">
        <f t="shared" si="2"/>
        <v>1987</v>
      </c>
      <c r="B71" s="26">
        <v>7532219</v>
      </c>
      <c r="C71" s="27">
        <v>3974287</v>
      </c>
      <c r="D71" s="27">
        <v>327957</v>
      </c>
      <c r="E71" s="27">
        <v>2621529</v>
      </c>
      <c r="F71" s="27">
        <v>358417</v>
      </c>
      <c r="G71" s="27">
        <v>247606</v>
      </c>
      <c r="H71" s="27">
        <v>133513</v>
      </c>
      <c r="I71" s="27">
        <v>93203</v>
      </c>
      <c r="J71" s="27">
        <v>2271852</v>
      </c>
      <c r="K71" s="27">
        <v>5085526</v>
      </c>
      <c r="L71" s="27">
        <v>261457</v>
      </c>
      <c r="M71" s="30">
        <v>8471777</v>
      </c>
    </row>
    <row r="72" spans="1:13" ht="9.9499999999999993" customHeight="1" x14ac:dyDescent="0.2">
      <c r="A72" s="9">
        <f t="shared" si="2"/>
        <v>1988</v>
      </c>
      <c r="B72" s="26">
        <v>7532215</v>
      </c>
      <c r="C72" s="27">
        <v>4105038</v>
      </c>
      <c r="D72" s="27">
        <v>366763</v>
      </c>
      <c r="E72" s="27">
        <v>2527927</v>
      </c>
      <c r="F72" s="27">
        <v>320662</v>
      </c>
      <c r="G72" s="27">
        <v>171297</v>
      </c>
      <c r="H72" s="27">
        <v>143347</v>
      </c>
      <c r="I72" s="27">
        <v>111634</v>
      </c>
      <c r="J72" s="27">
        <v>2766552</v>
      </c>
      <c r="K72" s="27">
        <v>3728919</v>
      </c>
      <c r="L72" s="27">
        <v>304693</v>
      </c>
      <c r="M72" s="30">
        <v>8026243</v>
      </c>
    </row>
    <row r="73" spans="1:13" ht="9.9499999999999993" customHeight="1" x14ac:dyDescent="0.2">
      <c r="A73" s="9">
        <f t="shared" si="2"/>
        <v>1989</v>
      </c>
      <c r="B73" s="26">
        <v>7793145</v>
      </c>
      <c r="C73" s="27">
        <v>4089666</v>
      </c>
      <c r="D73" s="27">
        <v>556685</v>
      </c>
      <c r="E73" s="27">
        <v>2613658</v>
      </c>
      <c r="F73" s="27">
        <v>280979</v>
      </c>
      <c r="G73" s="27">
        <v>174596</v>
      </c>
      <c r="H73" s="27">
        <v>126102</v>
      </c>
      <c r="I73" s="27">
        <v>90479</v>
      </c>
      <c r="J73" s="27">
        <v>2421765</v>
      </c>
      <c r="K73" s="27">
        <v>4512402</v>
      </c>
      <c r="L73" s="27">
        <v>313253</v>
      </c>
      <c r="M73" s="30">
        <v>7933252</v>
      </c>
    </row>
    <row r="74" spans="1:13" ht="9.9499999999999993" customHeight="1" x14ac:dyDescent="0.2">
      <c r="A74" s="9">
        <f t="shared" si="2"/>
        <v>1990</v>
      </c>
      <c r="B74" s="26">
        <v>8946879</v>
      </c>
      <c r="C74" s="27">
        <v>4624190</v>
      </c>
      <c r="D74" s="27">
        <v>557712</v>
      </c>
      <c r="E74" s="27">
        <v>3157299</v>
      </c>
      <c r="F74" s="27">
        <v>373951</v>
      </c>
      <c r="G74" s="27">
        <v>98381</v>
      </c>
      <c r="H74" s="27">
        <v>152000</v>
      </c>
      <c r="I74" s="27">
        <v>108871</v>
      </c>
      <c r="J74" s="27">
        <v>1755115</v>
      </c>
      <c r="K74" s="27">
        <v>4026269</v>
      </c>
      <c r="L74" s="27">
        <v>304515</v>
      </c>
      <c r="M74" s="30">
        <v>7443871</v>
      </c>
    </row>
    <row r="75" spans="1:13" ht="14.25" customHeight="1" x14ac:dyDescent="0.2">
      <c r="A75" s="9">
        <f t="shared" si="2"/>
        <v>1991</v>
      </c>
      <c r="B75" s="26">
        <v>7845290</v>
      </c>
      <c r="C75" s="27">
        <v>4081279</v>
      </c>
      <c r="D75" s="27">
        <v>352992</v>
      </c>
      <c r="E75" s="27">
        <v>2833023</v>
      </c>
      <c r="F75" s="27">
        <v>301682</v>
      </c>
      <c r="G75" s="27">
        <v>150280</v>
      </c>
      <c r="H75" s="27">
        <v>194607</v>
      </c>
      <c r="I75" s="27">
        <v>139682</v>
      </c>
      <c r="J75" s="27">
        <v>2043205</v>
      </c>
      <c r="K75" s="27">
        <v>4013340</v>
      </c>
      <c r="L75" s="27">
        <v>348292</v>
      </c>
      <c r="M75" s="30">
        <v>7915307</v>
      </c>
    </row>
    <row r="76" spans="1:13" ht="9.9499999999999993" customHeight="1" x14ac:dyDescent="0.2">
      <c r="A76" s="9">
        <f t="shared" si="2"/>
        <v>1992</v>
      </c>
      <c r="B76" s="26">
        <v>6564898</v>
      </c>
      <c r="C76" s="27">
        <v>3412943</v>
      </c>
      <c r="D76" s="27">
        <v>240067</v>
      </c>
      <c r="E76" s="27">
        <v>2512490</v>
      </c>
      <c r="F76" s="27">
        <v>207918</v>
      </c>
      <c r="G76" s="27">
        <v>103720</v>
      </c>
      <c r="H76" s="27">
        <v>203472</v>
      </c>
      <c r="I76" s="27">
        <v>180399</v>
      </c>
      <c r="J76" s="27">
        <v>1969233</v>
      </c>
      <c r="K76" s="27">
        <v>3874358</v>
      </c>
      <c r="L76" s="27">
        <v>292939</v>
      </c>
      <c r="M76" s="30">
        <v>5848285</v>
      </c>
    </row>
    <row r="77" spans="1:13" ht="9.9499999999999993" customHeight="1" x14ac:dyDescent="0.2">
      <c r="A77" s="9">
        <f t="shared" si="2"/>
        <v>1993</v>
      </c>
      <c r="B77" s="26">
        <v>6467852</v>
      </c>
      <c r="C77" s="27">
        <v>3304271</v>
      </c>
      <c r="D77" s="27">
        <v>256079</v>
      </c>
      <c r="E77" s="27">
        <v>2418517</v>
      </c>
      <c r="F77" s="27">
        <v>262594</v>
      </c>
      <c r="G77" s="27">
        <v>157045</v>
      </c>
      <c r="H77" s="27">
        <v>227497</v>
      </c>
      <c r="I77" s="27">
        <v>202069</v>
      </c>
      <c r="J77" s="27">
        <v>2395810</v>
      </c>
      <c r="K77" s="27">
        <v>4309747</v>
      </c>
      <c r="L77" s="27">
        <v>377233</v>
      </c>
      <c r="M77" s="30">
        <v>6302127</v>
      </c>
    </row>
    <row r="78" spans="1:13" ht="9.9499999999999993" customHeight="1" x14ac:dyDescent="0.2">
      <c r="A78" s="9">
        <f t="shared" si="2"/>
        <v>1994</v>
      </c>
      <c r="B78" s="26">
        <v>6777231</v>
      </c>
      <c r="C78" s="27">
        <v>3713476</v>
      </c>
      <c r="D78" s="27">
        <v>275654</v>
      </c>
      <c r="E78" s="27">
        <v>2419297</v>
      </c>
      <c r="F78" s="27">
        <v>207562</v>
      </c>
      <c r="G78" s="27">
        <v>91396</v>
      </c>
      <c r="H78" s="27">
        <v>163229</v>
      </c>
      <c r="I78" s="27">
        <v>149639</v>
      </c>
      <c r="J78" s="27">
        <v>1231035</v>
      </c>
      <c r="K78" s="27">
        <v>3240124</v>
      </c>
      <c r="L78" s="27">
        <v>451628</v>
      </c>
      <c r="M78" s="30">
        <v>5092111</v>
      </c>
    </row>
    <row r="79" spans="1:13" ht="9.9499999999999993" customHeight="1" x14ac:dyDescent="0.2">
      <c r="A79" s="9">
        <f t="shared" si="2"/>
        <v>1995</v>
      </c>
      <c r="B79" s="26">
        <v>6601711</v>
      </c>
      <c r="C79" s="27">
        <v>3822769</v>
      </c>
      <c r="D79" s="27">
        <v>261938</v>
      </c>
      <c r="E79" s="27">
        <v>2140487</v>
      </c>
      <c r="F79" s="27">
        <v>186693</v>
      </c>
      <c r="G79" s="27">
        <v>113274</v>
      </c>
      <c r="H79" s="27">
        <v>144136</v>
      </c>
      <c r="I79" s="27">
        <v>130818</v>
      </c>
      <c r="J79" s="27">
        <v>1330119</v>
      </c>
      <c r="K79" s="27">
        <v>3711602</v>
      </c>
      <c r="L79" s="27">
        <v>662176</v>
      </c>
      <c r="M79" s="30">
        <v>5346146</v>
      </c>
    </row>
    <row r="80" spans="1:13" ht="9.9499999999999993" customHeight="1" x14ac:dyDescent="0.2">
      <c r="A80" s="9">
        <f t="shared" si="2"/>
        <v>1996</v>
      </c>
      <c r="B80" s="26">
        <v>6644145</v>
      </c>
      <c r="C80" s="27">
        <v>3727203</v>
      </c>
      <c r="D80" s="27">
        <v>204279</v>
      </c>
      <c r="E80" s="27">
        <v>2262377</v>
      </c>
      <c r="F80" s="27">
        <v>214163</v>
      </c>
      <c r="G80" s="27">
        <v>168684</v>
      </c>
      <c r="H80" s="27">
        <v>135553</v>
      </c>
      <c r="I80" s="27">
        <v>120631</v>
      </c>
      <c r="J80" s="27">
        <v>1800272</v>
      </c>
      <c r="K80" s="27">
        <v>4315566</v>
      </c>
      <c r="L80" s="27">
        <v>520572</v>
      </c>
      <c r="M80" s="30">
        <v>5422908</v>
      </c>
    </row>
    <row r="81" spans="1:13" ht="9.9499999999999993" customHeight="1" x14ac:dyDescent="0.2">
      <c r="A81" s="9">
        <f t="shared" si="2"/>
        <v>1997</v>
      </c>
      <c r="B81" s="26">
        <v>6982772</v>
      </c>
      <c r="C81" s="27">
        <v>3640269</v>
      </c>
      <c r="D81" s="27">
        <v>259412</v>
      </c>
      <c r="E81" s="27">
        <v>2484548</v>
      </c>
      <c r="F81" s="27">
        <v>246637</v>
      </c>
      <c r="G81" s="27">
        <v>285199</v>
      </c>
      <c r="H81" s="27">
        <v>103665</v>
      </c>
      <c r="I81" s="27">
        <f>93015+2+469</f>
        <v>93486</v>
      </c>
      <c r="J81" s="27">
        <v>1401663</v>
      </c>
      <c r="K81" s="27">
        <v>3721980</v>
      </c>
      <c r="L81" s="27">
        <v>560509</v>
      </c>
      <c r="M81" s="30">
        <v>4837050</v>
      </c>
    </row>
    <row r="82" spans="1:13" ht="9.9499999999999993" customHeight="1" x14ac:dyDescent="0.2">
      <c r="A82" s="9">
        <f t="shared" si="2"/>
        <v>1998</v>
      </c>
      <c r="B82" s="26">
        <v>6668920</v>
      </c>
      <c r="C82" s="27">
        <v>3844741</v>
      </c>
      <c r="D82" s="27">
        <v>261167</v>
      </c>
      <c r="E82" s="27">
        <v>2093101</v>
      </c>
      <c r="F82" s="27">
        <v>179671</v>
      </c>
      <c r="G82" s="27">
        <v>200562</v>
      </c>
      <c r="H82" s="27">
        <v>133382</v>
      </c>
      <c r="I82" s="27">
        <v>122211</v>
      </c>
      <c r="J82" s="27">
        <v>1519768</v>
      </c>
      <c r="K82" s="27">
        <v>3479426</v>
      </c>
      <c r="L82" s="27">
        <v>680216</v>
      </c>
      <c r="M82" s="30">
        <v>4313033</v>
      </c>
    </row>
    <row r="83" spans="1:13" ht="9.9499999999999993" customHeight="1" x14ac:dyDescent="0.2">
      <c r="A83" s="9">
        <f t="shared" si="2"/>
        <v>1999</v>
      </c>
      <c r="B83" s="26">
        <v>6928371</v>
      </c>
      <c r="C83" s="27">
        <v>4028271</v>
      </c>
      <c r="D83" s="27">
        <v>202373</v>
      </c>
      <c r="E83" s="27">
        <v>2137376</v>
      </c>
      <c r="F83" s="27">
        <v>179130</v>
      </c>
      <c r="G83" s="27">
        <v>260495</v>
      </c>
      <c r="H83" s="27">
        <v>119434</v>
      </c>
      <c r="I83" s="27">
        <v>105771</v>
      </c>
      <c r="J83" s="27">
        <v>1406832</v>
      </c>
      <c r="K83" s="27">
        <v>2690948</v>
      </c>
      <c r="L83" s="27">
        <v>931053</v>
      </c>
      <c r="M83" s="30">
        <v>4251839</v>
      </c>
    </row>
    <row r="84" spans="1:13" ht="9.9499999999999993" customHeight="1" x14ac:dyDescent="0.2">
      <c r="A84" s="9">
        <f t="shared" si="2"/>
        <v>2000</v>
      </c>
      <c r="B84" s="26">
        <v>6454237</v>
      </c>
      <c r="C84" s="27">
        <v>4084107</v>
      </c>
      <c r="D84" s="27">
        <v>150052</v>
      </c>
      <c r="E84" s="27">
        <v>1629372</v>
      </c>
      <c r="F84" s="27">
        <v>135858</v>
      </c>
      <c r="G84" s="27">
        <v>303957</v>
      </c>
      <c r="H84" s="27">
        <v>84946</v>
      </c>
      <c r="I84" s="27">
        <v>75537</v>
      </c>
      <c r="J84" s="27">
        <v>1475992</v>
      </c>
      <c r="K84" s="27">
        <v>2808839</v>
      </c>
      <c r="L84" s="27">
        <v>844428</v>
      </c>
      <c r="M84" s="30">
        <v>4059696</v>
      </c>
    </row>
    <row r="85" spans="1:13" ht="14.25" customHeight="1" thickBot="1" x14ac:dyDescent="0.25">
      <c r="A85" s="11">
        <f t="shared" si="2"/>
        <v>2001</v>
      </c>
      <c r="B85" s="31">
        <v>7337589</v>
      </c>
      <c r="C85" s="32">
        <v>4476080</v>
      </c>
      <c r="D85" s="32">
        <v>149298</v>
      </c>
      <c r="E85" s="32">
        <v>1965611</v>
      </c>
      <c r="F85" s="32">
        <v>136363</v>
      </c>
      <c r="G85" s="32">
        <v>408653</v>
      </c>
      <c r="H85" s="32">
        <v>91443</v>
      </c>
      <c r="I85" s="32">
        <v>82766</v>
      </c>
      <c r="J85" s="32">
        <v>1130477</v>
      </c>
      <c r="K85" s="32">
        <v>3529055</v>
      </c>
      <c r="L85" s="32">
        <v>973321</v>
      </c>
      <c r="M85" s="33">
        <v>3893325</v>
      </c>
    </row>
    <row r="86" spans="1:13" ht="9.9499999999999993" customHeight="1" thickTop="1" x14ac:dyDescent="0.2">
      <c r="A86" s="9">
        <v>2002</v>
      </c>
      <c r="B86" s="26">
        <v>6770829</v>
      </c>
      <c r="C86" s="27">
        <v>3866473</v>
      </c>
      <c r="D86" s="27">
        <v>119154</v>
      </c>
      <c r="E86" s="27">
        <v>1792557</v>
      </c>
      <c r="F86" s="27">
        <v>167708</v>
      </c>
      <c r="G86" s="27">
        <v>616234</v>
      </c>
      <c r="H86" s="27">
        <v>65124</v>
      </c>
      <c r="I86" s="27">
        <v>56182</v>
      </c>
      <c r="J86" s="27">
        <v>900843</v>
      </c>
      <c r="K86" s="27">
        <v>3832466</v>
      </c>
      <c r="L86" s="27">
        <v>709533</v>
      </c>
      <c r="M86" s="30">
        <v>3274437</v>
      </c>
    </row>
    <row r="87" spans="1:13" ht="9.9499999999999993" customHeight="1" x14ac:dyDescent="0.2">
      <c r="A87" s="9">
        <v>2003</v>
      </c>
      <c r="B87" s="26">
        <v>5762396</v>
      </c>
      <c r="C87" s="27">
        <v>2637891</v>
      </c>
      <c r="D87" s="27">
        <v>159312</v>
      </c>
      <c r="E87" s="27">
        <v>2068693</v>
      </c>
      <c r="F87" s="27">
        <v>233560</v>
      </c>
      <c r="G87" s="27">
        <v>476371</v>
      </c>
      <c r="H87" s="27">
        <v>62131</v>
      </c>
      <c r="I87" s="27">
        <v>53736</v>
      </c>
      <c r="J87" s="27">
        <v>682511</v>
      </c>
      <c r="K87" s="27">
        <v>3495148</v>
      </c>
      <c r="L87" s="27">
        <v>387805</v>
      </c>
      <c r="M87" s="30">
        <v>2521642</v>
      </c>
    </row>
    <row r="88" spans="1:13" ht="9.9499999999999993" customHeight="1" x14ac:dyDescent="0.2">
      <c r="A88" s="9">
        <v>2004</v>
      </c>
      <c r="B88" s="26">
        <v>8783801</v>
      </c>
      <c r="C88" s="27">
        <v>5042523</v>
      </c>
      <c r="D88" s="27">
        <v>313348</v>
      </c>
      <c r="E88" s="27">
        <v>2330582</v>
      </c>
      <c r="F88" s="27">
        <v>227017</v>
      </c>
      <c r="G88" s="27">
        <v>551628</v>
      </c>
      <c r="H88" s="27">
        <v>88261</v>
      </c>
      <c r="I88" s="27">
        <v>71962</v>
      </c>
      <c r="J88" s="27">
        <v>861798</v>
      </c>
      <c r="K88" s="27">
        <v>3579278</v>
      </c>
      <c r="L88" s="27">
        <v>934674</v>
      </c>
      <c r="M88" s="30">
        <v>3032890</v>
      </c>
    </row>
    <row r="89" spans="1:13" ht="9.9499999999999993" customHeight="1" x14ac:dyDescent="0.2">
      <c r="A89" s="9">
        <v>2005</v>
      </c>
      <c r="B89" s="26">
        <v>7659851</v>
      </c>
      <c r="C89" s="27">
        <v>4145039</v>
      </c>
      <c r="D89" s="27">
        <v>196755</v>
      </c>
      <c r="E89" s="27">
        <v>2195376</v>
      </c>
      <c r="F89" s="27">
        <v>151054</v>
      </c>
      <c r="G89" s="27">
        <v>702933</v>
      </c>
      <c r="H89" s="27">
        <v>95969</v>
      </c>
      <c r="I89" s="27">
        <v>78757</v>
      </c>
      <c r="J89" s="27">
        <v>1013000</v>
      </c>
      <c r="K89" s="27">
        <v>3495611</v>
      </c>
      <c r="L89" s="27">
        <v>769377</v>
      </c>
      <c r="M89" s="30">
        <v>3047385</v>
      </c>
    </row>
    <row r="90" spans="1:13" ht="9.9499999999999993" customHeight="1" x14ac:dyDescent="0.2">
      <c r="A90" s="18">
        <v>2006</v>
      </c>
      <c r="B90" s="34">
        <v>6386078</v>
      </c>
      <c r="C90" s="35">
        <v>3506252</v>
      </c>
      <c r="D90" s="35">
        <v>74811</v>
      </c>
      <c r="E90" s="35">
        <v>1897703</v>
      </c>
      <c r="F90" s="35">
        <v>154906</v>
      </c>
      <c r="G90" s="35">
        <v>606366</v>
      </c>
      <c r="H90" s="35">
        <v>87510</v>
      </c>
      <c r="I90" s="35">
        <v>71540</v>
      </c>
      <c r="J90" s="35">
        <v>692174</v>
      </c>
      <c r="K90" s="35">
        <v>3138326</v>
      </c>
      <c r="L90" s="35">
        <v>880172</v>
      </c>
      <c r="M90" s="36">
        <v>2791913</v>
      </c>
    </row>
    <row r="91" spans="1:13" ht="9.9499999999999993" customHeight="1" x14ac:dyDescent="0.2">
      <c r="A91" s="18">
        <v>2007</v>
      </c>
      <c r="B91" s="34">
        <v>7152861</v>
      </c>
      <c r="C91" s="35">
        <v>3938924</v>
      </c>
      <c r="D91" s="35">
        <v>177507</v>
      </c>
      <c r="E91" s="35">
        <v>1893408</v>
      </c>
      <c r="F91" s="35">
        <v>159408</v>
      </c>
      <c r="G91" s="35">
        <v>758781</v>
      </c>
      <c r="H91" s="35">
        <v>65282</v>
      </c>
      <c r="I91" s="35">
        <v>55002</v>
      </c>
      <c r="J91" s="35">
        <v>820515</v>
      </c>
      <c r="K91" s="35">
        <v>2889871</v>
      </c>
      <c r="L91" s="35">
        <v>1031920</v>
      </c>
      <c r="M91" s="36">
        <v>2562404</v>
      </c>
    </row>
    <row r="92" spans="1:13" ht="9.9499999999999993" customHeight="1" x14ac:dyDescent="0.2">
      <c r="A92" s="18">
        <v>2008</v>
      </c>
      <c r="B92" s="34">
        <v>8369503</v>
      </c>
      <c r="C92" s="35">
        <v>4631502</v>
      </c>
      <c r="D92" s="35">
        <v>209787</v>
      </c>
      <c r="E92" s="35">
        <v>2243865</v>
      </c>
      <c r="F92" s="35">
        <v>155868</v>
      </c>
      <c r="G92" s="35">
        <v>858407</v>
      </c>
      <c r="H92" s="35">
        <v>47905</v>
      </c>
      <c r="I92" s="35">
        <v>40900</v>
      </c>
      <c r="J92" s="35">
        <v>769561</v>
      </c>
      <c r="K92" s="35">
        <v>2884645</v>
      </c>
      <c r="L92" s="35">
        <v>1048943</v>
      </c>
      <c r="M92" s="36">
        <v>2595221</v>
      </c>
    </row>
    <row r="93" spans="1:13" ht="9.9499999999999993" customHeight="1" x14ac:dyDescent="0.2">
      <c r="A93" s="18">
        <v>2009</v>
      </c>
      <c r="B93" s="34">
        <v>7831998</v>
      </c>
      <c r="C93" s="35">
        <v>4358073</v>
      </c>
      <c r="D93" s="35">
        <v>178070</v>
      </c>
      <c r="E93" s="35">
        <v>2003032</v>
      </c>
      <c r="F93" s="35">
        <v>165993</v>
      </c>
      <c r="G93" s="35">
        <v>889574</v>
      </c>
      <c r="H93" s="35">
        <v>62072</v>
      </c>
      <c r="I93" s="35">
        <v>51866</v>
      </c>
      <c r="J93" s="35">
        <v>752539</v>
      </c>
      <c r="K93" s="35">
        <v>3038220</v>
      </c>
      <c r="L93" s="35">
        <v>1128119</v>
      </c>
      <c r="M93" s="36">
        <v>2605527</v>
      </c>
    </row>
    <row r="94" spans="1:13" ht="9.9499999999999993" customHeight="1" x14ac:dyDescent="0.2">
      <c r="A94" s="18">
        <v>2010</v>
      </c>
      <c r="B94" s="34">
        <v>6877619</v>
      </c>
      <c r="C94" s="35">
        <v>4161553</v>
      </c>
      <c r="D94" s="35">
        <v>118233</v>
      </c>
      <c r="E94" s="35">
        <v>1584456</v>
      </c>
      <c r="F94" s="35">
        <v>138224</v>
      </c>
      <c r="G94" s="35">
        <v>692589</v>
      </c>
      <c r="H94" s="35">
        <v>58138</v>
      </c>
      <c r="I94" s="35">
        <v>48242</v>
      </c>
      <c r="J94" s="35">
        <v>665176</v>
      </c>
      <c r="K94" s="35">
        <v>3064986</v>
      </c>
      <c r="L94" s="35">
        <v>1042418</v>
      </c>
      <c r="M94" s="36">
        <v>2459946</v>
      </c>
    </row>
    <row r="95" spans="1:13" ht="9.9499999999999993" customHeight="1" x14ac:dyDescent="0.2">
      <c r="A95" s="18">
        <v>2011</v>
      </c>
      <c r="B95" s="34">
        <v>8284806</v>
      </c>
      <c r="C95" s="35">
        <v>4913048</v>
      </c>
      <c r="D95" s="35">
        <v>118456</v>
      </c>
      <c r="E95" s="35">
        <v>1813679</v>
      </c>
      <c r="F95" s="35">
        <v>164248</v>
      </c>
      <c r="G95" s="35">
        <v>1063736</v>
      </c>
      <c r="H95" s="35">
        <v>63564</v>
      </c>
      <c r="I95" s="35">
        <v>52341</v>
      </c>
      <c r="J95" s="35">
        <v>805331</v>
      </c>
      <c r="K95" s="35">
        <v>3898887</v>
      </c>
      <c r="L95" s="35">
        <v>1046071</v>
      </c>
      <c r="M95" s="36">
        <v>2963812</v>
      </c>
    </row>
    <row r="96" spans="1:13" ht="9.9499999999999993" customHeight="1" x14ac:dyDescent="0.2">
      <c r="A96" s="41">
        <v>2012</v>
      </c>
      <c r="B96" s="34">
        <v>6595493</v>
      </c>
      <c r="C96" s="35">
        <v>3518896</v>
      </c>
      <c r="D96" s="35">
        <v>146962</v>
      </c>
      <c r="E96" s="35">
        <v>1616467</v>
      </c>
      <c r="F96" s="35">
        <v>171976</v>
      </c>
      <c r="G96" s="35">
        <v>928147</v>
      </c>
      <c r="H96" s="35">
        <v>39144</v>
      </c>
      <c r="I96" s="35">
        <v>30710</v>
      </c>
      <c r="J96" s="35">
        <v>661795</v>
      </c>
      <c r="K96" s="35">
        <v>3868829</v>
      </c>
      <c r="L96" s="35">
        <v>1109137</v>
      </c>
      <c r="M96" s="36">
        <v>2948427</v>
      </c>
    </row>
    <row r="97" spans="1:13" ht="9.9499999999999993" customHeight="1" x14ac:dyDescent="0.2">
      <c r="A97" s="41">
        <v>2013</v>
      </c>
      <c r="B97" s="34">
        <v>7512612</v>
      </c>
      <c r="C97" s="35">
        <v>4700696</v>
      </c>
      <c r="D97" s="35">
        <v>176278</v>
      </c>
      <c r="E97" s="35">
        <v>1593760</v>
      </c>
      <c r="F97" s="35">
        <v>139120</v>
      </c>
      <c r="G97" s="35">
        <v>675380</v>
      </c>
      <c r="H97" s="35">
        <v>38276</v>
      </c>
      <c r="I97" s="35">
        <v>30700</v>
      </c>
      <c r="J97" s="35">
        <v>536450</v>
      </c>
      <c r="K97" s="35">
        <v>3743772</v>
      </c>
      <c r="L97" s="35">
        <v>1443210</v>
      </c>
      <c r="M97" s="36">
        <v>2857238</v>
      </c>
    </row>
    <row r="98" spans="1:13" ht="9.9499999999999993" customHeight="1" x14ac:dyDescent="0.2">
      <c r="A98" s="18">
        <v>2014</v>
      </c>
      <c r="B98" s="34">
        <v>8779299</v>
      </c>
      <c r="C98" s="35">
        <v>5442348.6299999999</v>
      </c>
      <c r="D98" s="35">
        <v>129059</v>
      </c>
      <c r="E98" s="35">
        <v>1967048.84</v>
      </c>
      <c r="F98" s="35">
        <v>152232</v>
      </c>
      <c r="G98" s="35">
        <v>832235</v>
      </c>
      <c r="H98" s="35">
        <v>53797</v>
      </c>
      <c r="I98" s="35">
        <v>42748</v>
      </c>
      <c r="J98" s="35">
        <v>697539</v>
      </c>
      <c r="K98" s="35">
        <v>4424619</v>
      </c>
      <c r="L98" s="35">
        <v>1537320</v>
      </c>
      <c r="M98" s="36">
        <v>3448625.1160000004</v>
      </c>
    </row>
    <row r="99" spans="1:13" ht="9.9499999999999993" customHeight="1" x14ac:dyDescent="0.2">
      <c r="A99" s="41">
        <v>2015</v>
      </c>
      <c r="B99" s="39">
        <v>8183512</v>
      </c>
      <c r="C99" s="35">
        <v>5274272</v>
      </c>
      <c r="D99" s="39">
        <v>107874</v>
      </c>
      <c r="E99" s="35">
        <v>1991415</v>
      </c>
      <c r="F99" s="39">
        <v>154576</v>
      </c>
      <c r="G99" s="35">
        <v>442709</v>
      </c>
      <c r="H99" s="39">
        <v>95908</v>
      </c>
      <c r="I99" s="35">
        <v>78161</v>
      </c>
      <c r="J99" s="39">
        <v>504955</v>
      </c>
      <c r="K99" s="35">
        <v>3421035</v>
      </c>
      <c r="L99" s="39">
        <v>1256212</v>
      </c>
      <c r="M99" s="36">
        <v>2708295</v>
      </c>
    </row>
    <row r="100" spans="1:13" ht="9.9499999999999993" customHeight="1" x14ac:dyDescent="0.2">
      <c r="A100" s="41">
        <v>2016</v>
      </c>
      <c r="B100" s="39">
        <v>8596408</v>
      </c>
      <c r="C100" s="35">
        <v>5454663</v>
      </c>
      <c r="D100" s="39">
        <v>104353</v>
      </c>
      <c r="E100" s="35">
        <v>1845254</v>
      </c>
      <c r="F100" s="39">
        <v>132220</v>
      </c>
      <c r="G100" s="35">
        <v>845765</v>
      </c>
      <c r="H100" s="39">
        <v>84623</v>
      </c>
      <c r="I100" s="35">
        <v>68703</v>
      </c>
      <c r="J100" s="39">
        <v>699605</v>
      </c>
      <c r="K100" s="35">
        <v>4118356</v>
      </c>
      <c r="L100" s="39">
        <v>1359125</v>
      </c>
      <c r="M100" s="36">
        <v>3537770</v>
      </c>
    </row>
    <row r="101" spans="1:13" ht="9.9499999999999993" customHeight="1" x14ac:dyDescent="0.2">
      <c r="A101" s="18">
        <v>2017</v>
      </c>
      <c r="B101" s="34">
        <v>7456779</v>
      </c>
      <c r="C101" s="35">
        <v>4718205</v>
      </c>
      <c r="D101" s="35">
        <v>109241</v>
      </c>
      <c r="E101" s="35">
        <v>1712279</v>
      </c>
      <c r="F101" s="35">
        <v>142441</v>
      </c>
      <c r="G101" s="35">
        <v>588105</v>
      </c>
      <c r="H101" s="35">
        <v>100417</v>
      </c>
      <c r="I101" s="35">
        <v>87323</v>
      </c>
      <c r="J101" s="35">
        <v>688970</v>
      </c>
      <c r="K101" s="35">
        <v>4399521</v>
      </c>
      <c r="L101" s="35">
        <v>1146224</v>
      </c>
      <c r="M101" s="36">
        <v>4616411</v>
      </c>
    </row>
    <row r="102" spans="1:13" ht="9.9499999999999993" customHeight="1" x14ac:dyDescent="0.2">
      <c r="A102" s="18">
        <v>2018</v>
      </c>
      <c r="B102" s="34">
        <v>6970919</v>
      </c>
      <c r="C102" s="35">
        <v>4417841</v>
      </c>
      <c r="D102" s="35">
        <v>120160</v>
      </c>
      <c r="E102" s="35">
        <v>1606034</v>
      </c>
      <c r="F102" s="35">
        <v>152656</v>
      </c>
      <c r="G102" s="35">
        <v>489154</v>
      </c>
      <c r="H102" s="35">
        <v>79515</v>
      </c>
      <c r="I102" s="35">
        <v>70564</v>
      </c>
      <c r="J102" s="35">
        <v>583560</v>
      </c>
      <c r="K102" s="35">
        <v>3724309</v>
      </c>
      <c r="L102" s="35">
        <v>1470769</v>
      </c>
      <c r="M102" s="36">
        <v>3967377</v>
      </c>
    </row>
    <row r="103" spans="1:13" ht="9.9499999999999993" customHeight="1" x14ac:dyDescent="0.2">
      <c r="A103" s="18">
        <v>2019</v>
      </c>
      <c r="B103" s="34">
        <v>7646148</v>
      </c>
      <c r="C103" s="39">
        <v>4812163</v>
      </c>
      <c r="D103" s="35">
        <v>157561</v>
      </c>
      <c r="E103" s="39">
        <v>1718061</v>
      </c>
      <c r="F103" s="35">
        <v>134410</v>
      </c>
      <c r="G103" s="39">
        <v>620261</v>
      </c>
      <c r="H103" s="35">
        <v>74165</v>
      </c>
      <c r="I103" s="39">
        <v>67344</v>
      </c>
      <c r="J103" s="35">
        <v>622600</v>
      </c>
      <c r="K103" s="39">
        <v>3661421</v>
      </c>
      <c r="L103" s="35">
        <v>1156973</v>
      </c>
      <c r="M103" s="39">
        <v>4841585</v>
      </c>
    </row>
    <row r="104" spans="1:13" ht="9.9499999999999993" customHeight="1" x14ac:dyDescent="0.2">
      <c r="A104" s="18">
        <v>2020</v>
      </c>
      <c r="B104" s="44">
        <v>8126663</v>
      </c>
      <c r="C104" s="35">
        <v>4902414</v>
      </c>
      <c r="D104" s="35">
        <v>172364</v>
      </c>
      <c r="E104" s="35">
        <v>1816182</v>
      </c>
      <c r="F104" s="35">
        <v>183357</v>
      </c>
      <c r="G104" s="35">
        <v>825499</v>
      </c>
      <c r="H104" s="35">
        <v>91866</v>
      </c>
      <c r="I104" s="35">
        <v>84861</v>
      </c>
      <c r="J104" s="35">
        <v>696220</v>
      </c>
      <c r="K104" s="35">
        <v>3671229</v>
      </c>
      <c r="L104" s="35">
        <v>1245328</v>
      </c>
      <c r="M104" s="36">
        <v>5295064</v>
      </c>
    </row>
    <row r="105" spans="1:13" ht="9.9499999999999993" customHeight="1" x14ac:dyDescent="0.2">
      <c r="A105" s="18">
        <v>2021</v>
      </c>
      <c r="B105" s="44">
        <v>8227107</v>
      </c>
      <c r="C105" s="39">
        <v>4960925</v>
      </c>
      <c r="D105" s="35">
        <v>126581</v>
      </c>
      <c r="E105" s="39">
        <v>1749134</v>
      </c>
      <c r="F105" s="35">
        <v>194745</v>
      </c>
      <c r="G105" s="39">
        <v>988038</v>
      </c>
      <c r="H105" s="35">
        <v>111890</v>
      </c>
      <c r="I105" s="39">
        <v>104423</v>
      </c>
      <c r="J105" s="35">
        <v>671860</v>
      </c>
      <c r="K105" s="39">
        <v>4145058</v>
      </c>
      <c r="L105" s="35">
        <v>1024928</v>
      </c>
      <c r="M105" s="39">
        <v>5146239</v>
      </c>
    </row>
    <row r="106" spans="1:13" ht="9.9499999999999993" customHeight="1" x14ac:dyDescent="0.2">
      <c r="A106" s="18">
        <v>2022</v>
      </c>
      <c r="B106" s="45">
        <v>8218416</v>
      </c>
      <c r="C106" s="35">
        <v>5188687</v>
      </c>
      <c r="D106" s="35">
        <v>128154</v>
      </c>
      <c r="E106" s="35">
        <v>1877363</v>
      </c>
      <c r="F106" s="35">
        <v>167995</v>
      </c>
      <c r="G106" s="35">
        <v>639467</v>
      </c>
      <c r="H106" s="35">
        <v>123948</v>
      </c>
      <c r="I106" s="35">
        <v>115135</v>
      </c>
      <c r="J106" s="35">
        <v>655258</v>
      </c>
      <c r="K106" s="35">
        <v>4055471</v>
      </c>
      <c r="L106" s="35">
        <v>1166393</v>
      </c>
      <c r="M106" s="36">
        <v>4610430</v>
      </c>
    </row>
    <row r="107" spans="1:13" ht="9.9499999999999993" customHeight="1" x14ac:dyDescent="0.2">
      <c r="A107" s="18">
        <v>2023</v>
      </c>
      <c r="B107" s="46">
        <v>7995523.7500000009</v>
      </c>
      <c r="C107" s="35">
        <v>5262361.17</v>
      </c>
      <c r="D107" s="35">
        <v>124950.37</v>
      </c>
      <c r="E107" s="35">
        <v>1764204.98</v>
      </c>
      <c r="F107" s="35">
        <v>118592.57</v>
      </c>
      <c r="G107" s="35">
        <v>507539.58</v>
      </c>
      <c r="H107" s="35">
        <v>111675.64</v>
      </c>
      <c r="I107" s="35">
        <v>105684.33</v>
      </c>
      <c r="J107" s="35">
        <v>573768.51</v>
      </c>
      <c r="K107" s="35">
        <v>3833867.56</v>
      </c>
      <c r="L107" s="35">
        <v>1309495.79</v>
      </c>
      <c r="M107" s="36">
        <v>4320899.2851764699</v>
      </c>
    </row>
    <row r="108" spans="1:13" ht="9.9499999999999993" customHeight="1" x14ac:dyDescent="0.2">
      <c r="A108" s="18">
        <v>2024</v>
      </c>
      <c r="B108" s="57">
        <v>7520784.75</v>
      </c>
      <c r="C108" s="35">
        <v>4625366.87</v>
      </c>
      <c r="D108" s="35">
        <v>105640.19</v>
      </c>
      <c r="E108" s="35">
        <v>1671527.12</v>
      </c>
      <c r="F108" s="35">
        <v>200637.72</v>
      </c>
      <c r="G108" s="35">
        <v>712240.84</v>
      </c>
      <c r="H108" s="35">
        <v>97071.95</v>
      </c>
      <c r="I108" s="35">
        <v>88144.89</v>
      </c>
      <c r="J108" s="35">
        <v>655513.49</v>
      </c>
      <c r="K108" s="35">
        <v>4584713.07</v>
      </c>
      <c r="L108" s="35">
        <v>946890.85</v>
      </c>
      <c r="M108" s="36">
        <v>4347322.4276470589</v>
      </c>
    </row>
    <row r="109" spans="1:13" ht="11.25" customHeight="1" x14ac:dyDescent="0.2">
      <c r="A109" s="21" t="s">
        <v>1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</row>
    <row r="110" spans="1:13" ht="11.25" customHeight="1" x14ac:dyDescent="0.2">
      <c r="A110" s="21" t="s">
        <v>2</v>
      </c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 ht="12" customHeight="1" x14ac:dyDescent="0.2">
      <c r="A111" s="21" t="s">
        <v>7</v>
      </c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</row>
    <row r="112" spans="1:13" ht="12.75" customHeight="1" x14ac:dyDescent="0.2">
      <c r="A112" s="21" t="s">
        <v>21</v>
      </c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</row>
    <row r="113" spans="1:13" ht="10.5" customHeight="1" x14ac:dyDescent="0.2">
      <c r="A113" s="21" t="s">
        <v>8</v>
      </c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</row>
    <row r="114" spans="1:13" ht="12" customHeight="1" x14ac:dyDescent="0.2">
      <c r="A114" s="21" t="s">
        <v>9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ht="9.9499999999999993" customHeight="1" x14ac:dyDescent="0.2">
      <c r="A115" s="42" t="s">
        <v>22</v>
      </c>
      <c r="B115" s="19"/>
      <c r="C115" s="20"/>
      <c r="D115" s="20"/>
      <c r="E115" s="20"/>
      <c r="F115" s="20"/>
      <c r="G115" s="20"/>
      <c r="H115" s="19"/>
      <c r="I115" s="19"/>
      <c r="J115" s="19"/>
      <c r="K115" s="19"/>
      <c r="L115" s="19"/>
      <c r="M115" s="19"/>
    </row>
    <row r="116" spans="1:13" ht="9.9499999999999993" customHeight="1" x14ac:dyDescent="0.2">
      <c r="A116" s="21"/>
      <c r="B116" s="19"/>
      <c r="C116" s="20"/>
      <c r="D116" s="20"/>
      <c r="E116" s="20"/>
      <c r="F116" s="20"/>
      <c r="G116" s="20"/>
      <c r="H116" s="19"/>
      <c r="I116" s="19"/>
      <c r="J116" s="19"/>
      <c r="K116" s="19"/>
      <c r="L116" s="19"/>
      <c r="M116" s="19"/>
    </row>
    <row r="117" spans="1:13" ht="10.5" customHeight="1" x14ac:dyDescent="0.2">
      <c r="A117" s="40" t="s">
        <v>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M117" s="12"/>
    </row>
    <row r="118" spans="1:13" ht="10.5" customHeight="1" x14ac:dyDescent="0.2">
      <c r="A118" s="40" t="s">
        <v>28</v>
      </c>
      <c r="B118" s="12"/>
      <c r="C118" s="12"/>
      <c r="D118" s="12"/>
      <c r="E118" s="12"/>
      <c r="F118" s="12"/>
      <c r="G118" s="12"/>
      <c r="H118" s="12"/>
      <c r="J118" s="12"/>
      <c r="K118" s="12"/>
      <c r="M118" s="12"/>
    </row>
    <row r="119" spans="1:13" ht="10.5" customHeight="1" x14ac:dyDescent="0.2">
      <c r="A119" s="40" t="s">
        <v>29</v>
      </c>
      <c r="B119" s="12"/>
      <c r="C119" s="12"/>
      <c r="D119" s="12"/>
      <c r="E119" s="7"/>
      <c r="F119" s="7"/>
      <c r="G119" s="7"/>
      <c r="H119" s="7"/>
      <c r="J119" s="12"/>
      <c r="K119" s="12"/>
      <c r="M119" s="12"/>
    </row>
    <row r="120" spans="1:13" ht="10.5" customHeight="1" x14ac:dyDescent="0.2">
      <c r="A120" s="40" t="s">
        <v>30</v>
      </c>
      <c r="B120" s="7"/>
      <c r="C120" s="7"/>
      <c r="D120" s="7"/>
      <c r="E120" s="7"/>
      <c r="F120" s="7"/>
      <c r="G120" s="7"/>
      <c r="H120" s="7"/>
      <c r="J120" s="12"/>
      <c r="K120" s="12"/>
      <c r="M120" s="12"/>
    </row>
    <row r="121" spans="1:13" ht="10.5" customHeight="1" x14ac:dyDescent="0.2">
      <c r="A121" s="40" t="s">
        <v>31</v>
      </c>
      <c r="B121" s="14"/>
      <c r="C121" s="15"/>
      <c r="D121" s="15"/>
      <c r="E121" s="15"/>
      <c r="F121" s="15"/>
      <c r="G121" s="15"/>
      <c r="H121" s="13"/>
      <c r="I121" s="15"/>
      <c r="J121" s="15"/>
      <c r="K121" s="15"/>
      <c r="M121" s="15"/>
    </row>
    <row r="122" spans="1:13" ht="10.5" customHeight="1" x14ac:dyDescent="0.2">
      <c r="A122" s="40" t="s">
        <v>32</v>
      </c>
      <c r="B122" s="3"/>
    </row>
    <row r="123" spans="1:13" x14ac:dyDescent="0.2">
      <c r="A123" s="40" t="s">
        <v>33</v>
      </c>
      <c r="L123" s="43"/>
    </row>
    <row r="131" spans="14:14" x14ac:dyDescent="0.2">
      <c r="N131" s="2"/>
    </row>
    <row r="132" spans="14:14" x14ac:dyDescent="0.2">
      <c r="N132" s="2"/>
    </row>
    <row r="133" spans="14:14" x14ac:dyDescent="0.2">
      <c r="N133" s="2"/>
    </row>
    <row r="134" spans="14:14" x14ac:dyDescent="0.2">
      <c r="N134" s="2"/>
    </row>
    <row r="135" spans="14:14" x14ac:dyDescent="0.2">
      <c r="N135" s="2"/>
    </row>
    <row r="136" spans="14:14" x14ac:dyDescent="0.2">
      <c r="N136" s="2"/>
    </row>
  </sheetData>
  <mergeCells count="9">
    <mergeCell ref="K5:K6"/>
    <mergeCell ref="L5:L6"/>
    <mergeCell ref="M5:M6"/>
    <mergeCell ref="A5:A6"/>
    <mergeCell ref="H5:H6"/>
    <mergeCell ref="J5:J6"/>
    <mergeCell ref="B5:B6"/>
    <mergeCell ref="I5:I6"/>
    <mergeCell ref="C5:G5"/>
  </mergeCells>
  <phoneticPr fontId="0" type="noConversion"/>
  <pageMargins left="0.39370078740157483" right="0.39370078740157483" top="0.78740157480314965" bottom="0.59055118110236227" header="0.43307086614173229" footer="0.39370078740157483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</vt:lpstr>
      <vt:lpstr>A!Názvy_tisku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Horáková</dc:creator>
  <cp:lastModifiedBy>horakova7906</cp:lastModifiedBy>
  <cp:lastPrinted>2014-02-13T13:17:06Z</cp:lastPrinted>
  <dcterms:created xsi:type="dcterms:W3CDTF">2006-06-09T12:33:23Z</dcterms:created>
  <dcterms:modified xsi:type="dcterms:W3CDTF">2025-02-21T08:07:49Z</dcterms:modified>
</cp:coreProperties>
</file>